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0311C15-0589-4BD3-92E7-67D2B9A04E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f. prikaz 2024" sheetId="1" r:id="rId1"/>
    <sheet name="siječanj 2024" sheetId="37" r:id="rId2"/>
    <sheet name="veljača 2024" sheetId="38" r:id="rId3"/>
    <sheet name="ožujak 2024" sheetId="39" r:id="rId4"/>
    <sheet name="travanj 2024" sheetId="40" r:id="rId5"/>
    <sheet name="svibanj 2024" sheetId="41" r:id="rId6"/>
    <sheet name="lipanj 2024" sheetId="42" r:id="rId7"/>
    <sheet name="srpanj 2024" sheetId="43" r:id="rId8"/>
    <sheet name="kolovoz 2024" sheetId="44" r:id="rId9"/>
    <sheet name="rujan 2024" sheetId="45" r:id="rId10"/>
    <sheet name="listopad 2024" sheetId="47" r:id="rId11"/>
    <sheet name="studeni 2024" sheetId="48" r:id="rId12"/>
    <sheet name="2024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27" l="1"/>
  <c r="M51" i="27"/>
  <c r="M50" i="27"/>
  <c r="M40" i="27"/>
  <c r="M41" i="27"/>
  <c r="M42" i="27" s="1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15" i="27"/>
  <c r="M7" i="27"/>
  <c r="M6" i="27"/>
  <c r="E73" i="48"/>
  <c r="E74" i="48" s="1"/>
  <c r="E50" i="48"/>
  <c r="E51" i="48" s="1"/>
  <c r="E81" i="48" s="1"/>
  <c r="E24" i="48"/>
  <c r="E25" i="48" s="1"/>
  <c r="E80" i="48" s="1"/>
  <c r="L52" i="27"/>
  <c r="L51" i="27"/>
  <c r="L50" i="27"/>
  <c r="L42" i="27"/>
  <c r="L41" i="27"/>
  <c r="L40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5" i="27"/>
  <c r="L7" i="27"/>
  <c r="L6" i="27"/>
  <c r="E73" i="47"/>
  <c r="E74" i="47" s="1"/>
  <c r="E50" i="47"/>
  <c r="E51" i="47" s="1"/>
  <c r="E81" i="47" s="1"/>
  <c r="E24" i="47"/>
  <c r="E25" i="47" s="1"/>
  <c r="E80" i="47" s="1"/>
  <c r="K52" i="27" l="1"/>
  <c r="K51" i="27"/>
  <c r="K50" i="27"/>
  <c r="K40" i="27"/>
  <c r="K41" i="27"/>
  <c r="K42" i="27" s="1"/>
  <c r="K43" i="27" s="1"/>
  <c r="K16" i="27"/>
  <c r="K17" i="27"/>
  <c r="K33" i="27" s="1"/>
  <c r="K18" i="27"/>
  <c r="K19" i="27"/>
  <c r="K20" i="27"/>
  <c r="K21" i="27"/>
  <c r="O21" i="27" s="1"/>
  <c r="K22" i="27"/>
  <c r="K23" i="27"/>
  <c r="O23" i="27" s="1"/>
  <c r="K24" i="27"/>
  <c r="K25" i="27"/>
  <c r="K26" i="27"/>
  <c r="K27" i="27"/>
  <c r="O27" i="27" s="1"/>
  <c r="K28" i="27"/>
  <c r="K29" i="27"/>
  <c r="O29" i="27" s="1"/>
  <c r="K30" i="27"/>
  <c r="K31" i="27"/>
  <c r="O31" i="27" s="1"/>
  <c r="K32" i="27"/>
  <c r="K15" i="27"/>
  <c r="K7" i="27"/>
  <c r="K6" i="27"/>
  <c r="E74" i="45"/>
  <c r="E73" i="45"/>
  <c r="E50" i="45"/>
  <c r="E51" i="45" s="1"/>
  <c r="E81" i="45" s="1"/>
  <c r="E24" i="45"/>
  <c r="E25" i="45" s="1"/>
  <c r="E80" i="45" s="1"/>
  <c r="J52" i="27"/>
  <c r="J51" i="27"/>
  <c r="J50" i="27"/>
  <c r="J42" i="27"/>
  <c r="J41" i="27"/>
  <c r="J40" i="27"/>
  <c r="J16" i="27"/>
  <c r="J17" i="27"/>
  <c r="J33" i="27" s="1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6" i="27"/>
  <c r="E74" i="44"/>
  <c r="E73" i="44"/>
  <c r="I52" i="27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H6" i="27"/>
  <c r="E73" i="43"/>
  <c r="E74" i="43" s="1"/>
  <c r="E50" i="43"/>
  <c r="E51" i="43" s="1"/>
  <c r="E81" i="43" s="1"/>
  <c r="E24" i="43"/>
  <c r="E25" i="43" s="1"/>
  <c r="H16" i="27"/>
  <c r="H17" i="27"/>
  <c r="H33" i="27" s="1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E73" i="42"/>
  <c r="E74" i="42" s="1"/>
  <c r="E50" i="42"/>
  <c r="E51" i="42" s="1"/>
  <c r="E81" i="42" s="1"/>
  <c r="E24" i="42"/>
  <c r="E25" i="42" s="1"/>
  <c r="E80" i="42" s="1"/>
  <c r="G52" i="27"/>
  <c r="G51" i="27"/>
  <c r="G50" i="27"/>
  <c r="G40" i="27"/>
  <c r="G41" i="27"/>
  <c r="G42" i="27" s="1"/>
  <c r="G43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3" i="41"/>
  <c r="E74" i="41" s="1"/>
  <c r="E50" i="41"/>
  <c r="E51" i="41" s="1"/>
  <c r="E81" i="41" s="1"/>
  <c r="E24" i="41"/>
  <c r="E25" i="41" s="1"/>
  <c r="E80" i="41" s="1"/>
  <c r="F52" i="27"/>
  <c r="F51" i="27"/>
  <c r="F50" i="27"/>
  <c r="F40" i="27"/>
  <c r="F41" i="27"/>
  <c r="F42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3" i="40"/>
  <c r="E74" i="40"/>
  <c r="E50" i="40"/>
  <c r="E51" i="40"/>
  <c r="E81" i="40"/>
  <c r="E24" i="40"/>
  <c r="E25" i="40"/>
  <c r="E80" i="40"/>
  <c r="E52" i="27"/>
  <c r="E51" i="27"/>
  <c r="E50" i="27"/>
  <c r="E42" i="27"/>
  <c r="E41" i="27"/>
  <c r="E40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/>
  <c r="E81" i="39"/>
  <c r="D52" i="27"/>
  <c r="D51" i="27"/>
  <c r="D50" i="27"/>
  <c r="D40" i="27"/>
  <c r="D41" i="27"/>
  <c r="D42" i="27"/>
  <c r="D33" i="27"/>
  <c r="E33" i="27"/>
  <c r="F33" i="27"/>
  <c r="G33" i="27"/>
  <c r="I33" i="27"/>
  <c r="L33" i="27"/>
  <c r="M33" i="27"/>
  <c r="N33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8" i="27"/>
  <c r="F8" i="27"/>
  <c r="G8" i="27"/>
  <c r="I8" i="27"/>
  <c r="K8" i="27"/>
  <c r="L8" i="27"/>
  <c r="M8" i="27"/>
  <c r="N8" i="27"/>
  <c r="E74" i="38"/>
  <c r="E73" i="38"/>
  <c r="E50" i="38"/>
  <c r="E51" i="38"/>
  <c r="E81" i="38"/>
  <c r="E24" i="38"/>
  <c r="E25" i="38"/>
  <c r="E80" i="38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D8" i="27"/>
  <c r="K53" i="27"/>
  <c r="O30" i="27"/>
  <c r="O20" i="27"/>
  <c r="O16" i="27"/>
  <c r="N53" i="27"/>
  <c r="M53" i="27"/>
  <c r="L53" i="27"/>
  <c r="M43" i="27"/>
  <c r="L43" i="27"/>
  <c r="E73" i="37"/>
  <c r="E50" i="37"/>
  <c r="C7" i="27"/>
  <c r="E24" i="37"/>
  <c r="N43" i="27"/>
  <c r="G53" i="27"/>
  <c r="E53" i="27"/>
  <c r="C6" i="27"/>
  <c r="E51" i="37"/>
  <c r="E81" i="37"/>
  <c r="E74" i="37"/>
  <c r="O32" i="27"/>
  <c r="O28" i="27"/>
  <c r="O26" i="27"/>
  <c r="O22" i="27"/>
  <c r="O18" i="27"/>
  <c r="C33" i="27"/>
  <c r="E25" i="37"/>
  <c r="E80" i="37"/>
  <c r="O24" i="27"/>
  <c r="F53" i="27"/>
  <c r="O15" i="27"/>
  <c r="J53" i="27"/>
  <c r="J43" i="27"/>
  <c r="E43" i="27"/>
  <c r="D53" i="27"/>
  <c r="D43" i="27"/>
  <c r="C8" i="27"/>
  <c r="F43" i="27"/>
  <c r="C52" i="27"/>
  <c r="C51" i="27"/>
  <c r="C50" i="27"/>
  <c r="C40" i="27"/>
  <c r="C41" i="27"/>
  <c r="C42" i="27"/>
  <c r="C53" i="27"/>
  <c r="C43" i="27"/>
  <c r="E24" i="39"/>
  <c r="E25" i="39"/>
  <c r="E80" i="39"/>
  <c r="I53" i="27" l="1"/>
  <c r="I43" i="27"/>
  <c r="O25" i="27"/>
  <c r="O19" i="27"/>
  <c r="E80" i="43"/>
  <c r="O17" i="27"/>
  <c r="H8" i="27"/>
  <c r="O33" i="27" l="1"/>
  <c r="P26" i="27" s="1"/>
  <c r="H52" i="27"/>
  <c r="H50" i="27"/>
  <c r="H41" i="27"/>
  <c r="H51" i="27"/>
  <c r="H40" i="27"/>
  <c r="P23" i="27"/>
  <c r="P15" i="27"/>
  <c r="P17" i="27"/>
  <c r="P22" i="27"/>
  <c r="P25" i="27"/>
  <c r="P31" i="27"/>
  <c r="P28" i="27"/>
  <c r="P16" i="27"/>
  <c r="P19" i="27"/>
  <c r="P32" i="27"/>
  <c r="P21" i="27"/>
  <c r="P30" i="27" l="1"/>
  <c r="P18" i="27"/>
  <c r="P20" i="27"/>
  <c r="P29" i="27"/>
  <c r="P27" i="27"/>
  <c r="P24" i="27"/>
  <c r="H53" i="27"/>
  <c r="H42" i="27"/>
  <c r="H43" i="27" s="1"/>
  <c r="E24" i="44"/>
  <c r="E25" i="44" s="1"/>
  <c r="E80" i="44" s="1"/>
  <c r="E50" i="44"/>
  <c r="J7" i="27" s="1"/>
  <c r="J8" i="27" s="1"/>
  <c r="E51" i="44"/>
  <c r="E81" i="44" s="1"/>
  <c r="P33" i="27" l="1"/>
</calcChain>
</file>

<file path=xl/sharedStrings.xml><?xml version="1.0" encoding="utf-8"?>
<sst xmlns="http://schemas.openxmlformats.org/spreadsheetml/2006/main" count="1531" uniqueCount="117">
  <si>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</si>
  <si>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</si>
  <si>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</si>
  <si>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</si>
  <si>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</si>
  <si>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</si>
  <si>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</si>
  <si>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</si>
  <si>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</si>
  <si>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</si>
  <si>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</si>
  <si>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</si>
  <si>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</si>
  <si>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</si>
  <si>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</si>
  <si>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</si>
  <si>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</si>
  <si>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</si>
  <si>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</si>
  <si>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</si>
  <si>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</si>
  <si>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</si>
  <si>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</si>
  <si>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</si>
  <si>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</si>
  <si>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</si>
  <si>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</si>
  <si>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</si>
  <si>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</si>
  <si>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</si>
  <si>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</si>
  <si>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</si>
  <si>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</si>
  <si>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</si>
  <si>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</si>
  <si>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</si>
  <si>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</si>
  <si>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</si>
  <si>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</si>
  <si>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</si>
  <si>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</si>
  <si>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</si>
  <si>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</si>
  <si>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</si>
  <si>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</si>
  <si>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</si>
  <si>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</si>
  <si>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</si>
  <si>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</si>
  <si>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</si>
  <si>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</si>
  <si>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</si>
  <si>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</si>
  <si>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</si>
  <si>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</si>
  <si>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</si>
  <si>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</si>
  <si>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</si>
  <si>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</si>
  <si>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</si>
  <si>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</si>
  <si>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</si>
  <si>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</si>
  <si>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</si>
  <si>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</si>
  <si>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</si>
  <si>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</si>
  <si>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</si>
  <si>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</si>
  <si>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</si>
  <si>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</si>
  <si>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</si>
  <si>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</si>
  <si>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Promet ovlaštenih mjenjača u 2024.</t>
  </si>
  <si>
    <t>Otkupljena strana gotovina u siječnju 2024.</t>
  </si>
  <si>
    <t>Prodana strana gotovina u siječnju 2024.</t>
  </si>
  <si>
    <t>Otkupljeni čekovi koji glase na stranu valutu u siječnju 2024.</t>
  </si>
  <si>
    <t>Ukupan promet ovlaštenih mjenjača u siječnju 2024.</t>
  </si>
  <si>
    <t>Otkupljena strana gotovina u veljači 2024.</t>
  </si>
  <si>
    <t>Prodana strana gotovina u veljači  2024.</t>
  </si>
  <si>
    <t>Otkupljeni čekovi koji glase na stranu valutu u veljači 2024.</t>
  </si>
  <si>
    <t>Ukupan promet ovlaštenih mjenjača u veljači 2024.</t>
  </si>
  <si>
    <t>Otkupljena strana gotovina u ožujku 2024.</t>
  </si>
  <si>
    <t>Prodana strana gotovina u ožujku  2024.</t>
  </si>
  <si>
    <t>Otkupljeni čekovi koji glase na stranu valutu u ožujku 2024.</t>
  </si>
  <si>
    <t>Ukupan promet ovlaštenih mjenjača u ožujku 2024.</t>
  </si>
  <si>
    <t>Otkupljena strana gotovina u travnju 2024.</t>
  </si>
  <si>
    <t>Prodana strana gotovina u travnju 2024.</t>
  </si>
  <si>
    <t>Otkupljeni čekovi koji glase na stranu valutu u travnju 2024.</t>
  </si>
  <si>
    <t>Ukupan promet ovlaštenih mjenjača u travnju 2024.</t>
  </si>
  <si>
    <t>Otkupljena strana gotovina u svibnju 2024.</t>
  </si>
  <si>
    <t>Prodana strana gotovina u svibnju 2024.</t>
  </si>
  <si>
    <t>Otkupljeni čekovi koji glase na stranu valutu u svibnju 2024.</t>
  </si>
  <si>
    <t>Ukupan promet ovlaštenih mjenjača u svibnju 2024.</t>
  </si>
  <si>
    <t>Otkupljena strana gotovina u lipnju 2024.</t>
  </si>
  <si>
    <t>Prodana strana gotovina u lipnju 2024.</t>
  </si>
  <si>
    <t>Otkupljeni čekovi koji glase na stranu valutu u lipnju 2024.</t>
  </si>
  <si>
    <t>Ukupan promet ovlaštenih mjenjača u lipnju 2024.</t>
  </si>
  <si>
    <t>Otkupljena strana gotovina u srpnju 2024.</t>
  </si>
  <si>
    <t>Prodana strana gotovina u srpnju 2024.</t>
  </si>
  <si>
    <t>Otkupljeni čekovi koji glase na stranu valutu u srpnju 2024.</t>
  </si>
  <si>
    <t>Otkupljena strana gotovina u kolovozu 2024.</t>
  </si>
  <si>
    <t>Prodana strana gotovina u kolovozu 2024.</t>
  </si>
  <si>
    <t>Otkupljeni čekovi koji glase na stranu valutu u kolovozu 2024.</t>
  </si>
  <si>
    <t>Ukupan promet ovlaštenih mjenjača u kolovozu 2024.</t>
  </si>
  <si>
    <t>Otkupljena strana gotovina u rujnu 2024.</t>
  </si>
  <si>
    <t>Prodana strana gotovina u rujnu 2024.</t>
  </si>
  <si>
    <t>Otkupljeni čekovi koji glase na stranu valutu u rujnu 2024.</t>
  </si>
  <si>
    <t>Ukupan promet ovlaštenih mjenjača u rujnu 2024.</t>
  </si>
  <si>
    <t>Otkupljena strana gotovina u listopadu 2024.</t>
  </si>
  <si>
    <t>Prodana strana gotovina u listopadu 2024.</t>
  </si>
  <si>
    <t>Otkupljeni čekovi koji glase na stranu valutu u listopadu 2024.</t>
  </si>
  <si>
    <t>Ukupan promet ovlaštenih mjenjača u listopadu 2024.</t>
  </si>
  <si>
    <t>Otkupljena strana gotovina u studenome 2024.</t>
  </si>
  <si>
    <t>Prodana strana gotovina u studenome 2024.</t>
  </si>
  <si>
    <t>Otkupljeni čekovi koji glase na stranu valutu u studenome 2024.</t>
  </si>
  <si>
    <t>Ukupan promet ovlaštenih mjenjača u studenome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</si>
</sst>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2024.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  <c:pt idx="10">
                  <c:v>15995287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  <c:pt idx="10">
                  <c:v>2517527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1-4D54-9623-CFF4E6BE14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1-4D54-9623-CFF4E6BE14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1-4D54-9623-CFF4E6BE14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01-4D54-9623-CFF4E6BE143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1-4D54-9623-CFF4E6BE143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1-4D54-9623-CFF4E6BE143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01-4D54-9623-CFF4E6BE143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1-4D54-9623-CFF4E6BE14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'2024'!$D$40:$D$42</c:f>
              <c:numCache>
                <c:formatCode>0.00</c:formatCode>
                <c:ptCount val="3"/>
                <c:pt idx="0">
                  <c:v>57.872274780775214</c:v>
                </c:pt>
                <c:pt idx="1">
                  <c:v>19.579949039588168</c:v>
                </c:pt>
                <c:pt idx="2">
                  <c:v>22.547776179636617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01-4D54-9623-CFF4E6BE1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ožujku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1B-4F1D-A139-064471A0B8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1B-4F1D-A139-064471A0B8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1B-4F1D-A139-064471A0B853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1B-4F1D-A139-064471A0B853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1B-4F1D-A139-064471A0B853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1B-4F1D-A139-064471A0B85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'2024'!$E$50:$E$52</c:f>
              <c:numCache>
                <c:formatCode>#,##0.00</c:formatCode>
                <c:ptCount val="3"/>
                <c:pt idx="0">
                  <c:v>84.733212160821935</c:v>
                </c:pt>
                <c:pt idx="1">
                  <c:v>15.266787839178066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1B-4F1D-A139-064471A0B8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F8-4B54-A9A5-BCF21E2A16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F8-4B54-A9A5-BCF21E2A16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F8-4B54-A9A5-BCF21E2A16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F8-4B54-A9A5-BCF21E2A16B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8-4B54-A9A5-BCF21E2A16B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8-4B54-A9A5-BCF21E2A16B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8-4B54-A9A5-BCF21E2A16B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8-4B54-A9A5-BCF21E2A16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'2024'!$E$40:$E$42</c:f>
              <c:numCache>
                <c:formatCode>0.00</c:formatCode>
                <c:ptCount val="3"/>
                <c:pt idx="0">
                  <c:v>57.123929857058798</c:v>
                </c:pt>
                <c:pt idx="1">
                  <c:v>19.536283653843302</c:v>
                </c:pt>
                <c:pt idx="2">
                  <c:v>23.3397864890979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F8-4B54-A9A5-BCF21E2A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travnju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76-4CD7-98BF-3FAFAE0460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76-4CD7-98BF-3FAFAE0460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76-4CD7-98BF-3FAFAE04600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6-4CD7-98BF-3FAFAE04600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6-4CD7-98BF-3FAFAE04600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6-4CD7-98BF-3FAFAE0460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'2024'!$F$50:$F$52</c:f>
              <c:numCache>
                <c:formatCode>#,##0.00</c:formatCode>
                <c:ptCount val="3"/>
                <c:pt idx="0">
                  <c:v>87.901828882455277</c:v>
                </c:pt>
                <c:pt idx="1">
                  <c:v>12.098171117544725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6-4CD7-98BF-3FAFAE046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C4-43E3-A7EF-45E055A37F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C4-43E3-A7EF-45E055A37F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2C4-43E3-A7EF-45E055A37F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2C4-43E3-A7EF-45E055A37F0B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4-43E3-A7EF-45E055A37F0B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4-43E3-A7EF-45E055A37F0B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4-43E3-A7EF-45E055A37F0B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4-43E3-A7EF-45E055A37F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'2024'!$F$40:$F$42</c:f>
              <c:numCache>
                <c:formatCode>0.00</c:formatCode>
                <c:ptCount val="3"/>
                <c:pt idx="0">
                  <c:v>58.960653895309989</c:v>
                </c:pt>
                <c:pt idx="1">
                  <c:v>18.568952370281945</c:v>
                </c:pt>
                <c:pt idx="2">
                  <c:v>22.470393734408066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C4-43E3-A7EF-45E055A37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svibnju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3C-4195-A97E-310B250F7F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3C-4195-A97E-310B250F7F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3C-4195-A97E-310B250F7F4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C-4195-A97E-310B250F7F4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C-4195-A97E-310B250F7F4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C-4195-A97E-310B250F7F4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'2024'!$G$50:$G$52</c:f>
              <c:numCache>
                <c:formatCode>#,##0.00</c:formatCode>
                <c:ptCount val="3"/>
                <c:pt idx="0">
                  <c:v>87.213980766987092</c:v>
                </c:pt>
                <c:pt idx="1">
                  <c:v>12.78601923301291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3C-4195-A97E-310B250F7F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7C-4E72-86D5-7E4D95BA5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7C-4E72-86D5-7E4D95BA5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7C-4E72-86D5-7E4D95BA5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7C-4E72-86D5-7E4D95BA5E48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C-4E72-86D5-7E4D95BA5E48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C-4E72-86D5-7E4D95BA5E48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7C-4E72-86D5-7E4D95BA5E48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7C-4E72-86D5-7E4D95BA5E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'2024'!$G$40:$G$42</c:f>
              <c:numCache>
                <c:formatCode>0.00</c:formatCode>
                <c:ptCount val="3"/>
                <c:pt idx="0">
                  <c:v>55.493725238033932</c:v>
                </c:pt>
                <c:pt idx="1">
                  <c:v>18.23254263692921</c:v>
                </c:pt>
                <c:pt idx="2">
                  <c:v>26.273732125036858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7C-4E72-86D5-7E4D95BA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lipanj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23-46E5-BB86-14FA83835C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23-46E5-BB86-14FA83835C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23-46E5-BB86-14FA83835C4E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3-46E5-BB86-14FA83835C4E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3-46E5-BB86-14FA83835C4E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23-46E5-BB86-14FA83835C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'2024'!$H$50:$H$52</c:f>
              <c:numCache>
                <c:formatCode>#,##0.00</c:formatCode>
                <c:ptCount val="3"/>
                <c:pt idx="0">
                  <c:v>88.874788390779059</c:v>
                </c:pt>
                <c:pt idx="1">
                  <c:v>11.125211609220944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3-46E5-BB86-14FA83835C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03-4838-A0B5-FF962ABC91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03-4838-A0B5-FF962ABC91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03-4838-A0B5-FF962ABC91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03-4838-A0B5-FF962ABC91D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03-4838-A0B5-FF962ABC91D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03-4838-A0B5-FF962ABC91D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03-4838-A0B5-FF962ABC91D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03-4838-A0B5-FF962ABC91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'2024'!$H$40:$H$42</c:f>
              <c:numCache>
                <c:formatCode>0.00</c:formatCode>
                <c:ptCount val="3"/>
                <c:pt idx="0">
                  <c:v>56.007756566233965</c:v>
                </c:pt>
                <c:pt idx="1">
                  <c:v>20.020371106107852</c:v>
                </c:pt>
                <c:pt idx="2">
                  <c:v>23.971872327658183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03-4838-A0B5-FF962ABC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srpnju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61-443A-BECF-5ADA2C3094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61-443A-BECF-5ADA2C3094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61-443A-BECF-5ADA2C309464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61-443A-BECF-5ADA2C309464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61-443A-BECF-5ADA2C309464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61-443A-BECF-5ADA2C3094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'2024'!$I$50:$I$52</c:f>
              <c:numCache>
                <c:formatCode>#,##0.00</c:formatCode>
                <c:ptCount val="3"/>
                <c:pt idx="0">
                  <c:v>88.633199259690059</c:v>
                </c:pt>
                <c:pt idx="1">
                  <c:v>11.36680074030995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61-443A-BECF-5ADA2C3094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2024.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  <c:pt idx="10">
                  <c:v>15995287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  <c:pt idx="10">
                  <c:v>2517527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B0-4C9F-8833-91AA85F995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B0-4C9F-8833-91AA85F995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B0-4C9F-8833-91AA85F995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B0-4C9F-8833-91AA85F995BF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0-4C9F-8833-91AA85F995BF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0-4C9F-8833-91AA85F995BF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B0-4C9F-8833-91AA85F995BF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B0-4C9F-8833-91AA85F995B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'2024'!$I$40:$I$42</c:f>
              <c:numCache>
                <c:formatCode>0.00</c:formatCode>
                <c:ptCount val="3"/>
                <c:pt idx="0">
                  <c:v>54.205683660382995</c:v>
                </c:pt>
                <c:pt idx="1">
                  <c:v>16.56837664544652</c:v>
                </c:pt>
                <c:pt idx="2">
                  <c:v>29.225939694170485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B0-4C9F-8833-91AA85F99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kolovozu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7C-40B7-A268-1136093A9D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7C-40B7-A268-1136093A9D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7C-40B7-A268-1136093A9D2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C-40B7-A268-1136093A9D2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C-40B7-A268-1136093A9D2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C-40B7-A268-1136093A9D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'2024'!$J$50:$J$52</c:f>
              <c:numCache>
                <c:formatCode>#,##0.00</c:formatCode>
                <c:ptCount val="3"/>
                <c:pt idx="0">
                  <c:v>86.322186004003441</c:v>
                </c:pt>
                <c:pt idx="1">
                  <c:v>13.677813995996555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7C-40B7-A268-1136093A9D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kolovozu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36-4FAF-AA0F-14FF4E263E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36-4FAF-AA0F-14FF4E263E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36-4FAF-AA0F-14FF4E263E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36-4FAF-AA0F-14FF4E263E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36-4FAF-AA0F-14FF4E263E5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36-4FAF-AA0F-14FF4E263E5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36-4FAF-AA0F-14FF4E263E5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36-4FAF-AA0F-14FF4E263E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'2024'!$J$40:$J$42</c:f>
              <c:numCache>
                <c:formatCode>0.00</c:formatCode>
                <c:ptCount val="3"/>
                <c:pt idx="0">
                  <c:v>50.726748699099545</c:v>
                </c:pt>
                <c:pt idx="1">
                  <c:v>18.849241148246218</c:v>
                </c:pt>
                <c:pt idx="2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36-4FAF-AA0F-14FF4E263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rujnu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75-4750-B539-2ADFB3CD0B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75-4750-B539-2ADFB3CD0B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75-4750-B539-2ADFB3CD0B7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75-4750-B539-2ADFB3CD0B7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75-4750-B539-2ADFB3CD0B7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75-4750-B539-2ADFB3CD0B7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'2024'!$K$50:$K$52</c:f>
              <c:numCache>
                <c:formatCode>#,##0.00</c:formatCode>
                <c:ptCount val="3"/>
                <c:pt idx="0">
                  <c:v>85.969056623033538</c:v>
                </c:pt>
                <c:pt idx="1">
                  <c:v>14.030943376966459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75-4750-B539-2ADFB3CD0B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rujnu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65-4379-970A-85E520385E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65-4379-970A-85E520385E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65-4379-970A-85E520385E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65-4379-970A-85E520385EEA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5-4379-970A-85E520385EEA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5-4379-970A-85E520385EEA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5-4379-970A-85E520385EEA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65-4379-970A-85E520385E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'2024'!$K$40:$K$42</c:f>
              <c:numCache>
                <c:formatCode>0.00</c:formatCode>
                <c:ptCount val="3"/>
                <c:pt idx="0">
                  <c:v>57.598739608263159</c:v>
                </c:pt>
                <c:pt idx="1">
                  <c:v>13.971740193675286</c:v>
                </c:pt>
                <c:pt idx="2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65-4379-970A-85E520385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listopadu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FF-4339-91EB-EB8221600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FF-4339-91EB-EB8221600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FF-4339-91EB-EB8221600087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FF-4339-91EB-EB8221600087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FF-4339-91EB-EB8221600087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FF-4339-91EB-EB822160008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'2024'!$L$50:$L$52</c:f>
              <c:numCache>
                <c:formatCode>#,##0.00</c:formatCode>
                <c:ptCount val="3"/>
                <c:pt idx="0">
                  <c:v>86.444483037395386</c:v>
                </c:pt>
                <c:pt idx="1">
                  <c:v>13.55551696260461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FF-4339-91EB-EB82216000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listopadu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51-4E70-9611-1FF90B3182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1-4E70-9611-1FF90B3182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1-4E70-9611-1FF90B3182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1-4E70-9611-1FF90B3182C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1-4E70-9611-1FF90B3182C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1-4E70-9611-1FF90B3182C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51-4E70-9611-1FF90B3182C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51-4E70-9611-1FF90B3182C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'2024'!$L$40:$L$42</c:f>
              <c:numCache>
                <c:formatCode>0.00</c:formatCode>
                <c:ptCount val="3"/>
                <c:pt idx="0">
                  <c:v>53.997334196336986</c:v>
                </c:pt>
                <c:pt idx="1">
                  <c:v>22.277725393204271</c:v>
                </c:pt>
                <c:pt idx="2">
                  <c:v>23.724940410458743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51-4E70-9611-1FF90B318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studenome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7F-470E-BADF-BBEE612708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7F-470E-BADF-BBEE612708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7F-470E-BADF-BBEE61270894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7F-470E-BADF-BBEE61270894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7F-470E-BADF-BBEE61270894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7F-470E-BADF-BBEE612708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'2024'!$M$50:$M$52</c:f>
              <c:numCache>
                <c:formatCode>#,##0.00</c:formatCode>
                <c:ptCount val="3"/>
                <c:pt idx="0">
                  <c:v>86.401165160520705</c:v>
                </c:pt>
                <c:pt idx="1">
                  <c:v>13.598834839479293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7F-470E-BADF-BBEE612708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studenome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E-46D6-843C-CF82FC3631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E-46D6-843C-CF82FC3631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E-46D6-843C-CF82FC3631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E-46D6-843C-CF82FC363126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E-46D6-843C-CF82FC363126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8E-46D6-843C-CF82FC363126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8E-46D6-843C-CF82FC363126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8E-46D6-843C-CF82FC3631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'2024'!$M$40:$M$42</c:f>
              <c:numCache>
                <c:formatCode>0.00</c:formatCode>
                <c:ptCount val="3"/>
                <c:pt idx="0">
                  <c:v>58.109015733642657</c:v>
                </c:pt>
                <c:pt idx="1">
                  <c:v>19.55799912428224</c:v>
                </c:pt>
                <c:pt idx="2">
                  <c:v>22.332985142075103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E-46D6-843C-CF82FC363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2024.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'2024'!$B$40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'2024'!$C$40:$N$40</c:f>
              <c:numCache>
                <c:formatCode>0.00</c:formatCode>
                <c:ptCount val="12"/>
                <c:pt idx="0">
                  <c:v>48.197222832473948</c:v>
                </c:pt>
                <c:pt idx="1">
                  <c:v>57.872274780775214</c:v>
                </c:pt>
                <c:pt idx="2">
                  <c:v>57.123929857058798</c:v>
                </c:pt>
                <c:pt idx="3">
                  <c:v>58.960653895309989</c:v>
                </c:pt>
                <c:pt idx="4">
                  <c:v>55.493725238033932</c:v>
                </c:pt>
                <c:pt idx="5">
                  <c:v>56.007756566233965</c:v>
                </c:pt>
                <c:pt idx="6">
                  <c:v>54.205683660382995</c:v>
                </c:pt>
                <c:pt idx="7">
                  <c:v>50.726748699099545</c:v>
                </c:pt>
                <c:pt idx="8">
                  <c:v>57.598739608263159</c:v>
                </c:pt>
                <c:pt idx="9">
                  <c:v>53.997334196336986</c:v>
                </c:pt>
                <c:pt idx="10">
                  <c:v>58.109015733642657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'2024'!$B$41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'2024'!$C$41:$N$41</c:f>
              <c:numCache>
                <c:formatCode>0.00</c:formatCode>
                <c:ptCount val="12"/>
                <c:pt idx="0">
                  <c:v>21.958984716213354</c:v>
                </c:pt>
                <c:pt idx="1">
                  <c:v>19.579949039588168</c:v>
                </c:pt>
                <c:pt idx="2">
                  <c:v>19.536283653843302</c:v>
                </c:pt>
                <c:pt idx="3">
                  <c:v>18.568952370281945</c:v>
                </c:pt>
                <c:pt idx="4">
                  <c:v>18.23254263692921</c:v>
                </c:pt>
                <c:pt idx="5">
                  <c:v>20.020371106107852</c:v>
                </c:pt>
                <c:pt idx="6">
                  <c:v>16.56837664544652</c:v>
                </c:pt>
                <c:pt idx="7">
                  <c:v>18.849241148246218</c:v>
                </c:pt>
                <c:pt idx="8">
                  <c:v>13.971740193675286</c:v>
                </c:pt>
                <c:pt idx="9">
                  <c:v>22.277725393204271</c:v>
                </c:pt>
                <c:pt idx="10">
                  <c:v>19.55799912428224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'2024'!$B$42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'2024'!$C$42:$N$42</c:f>
              <c:numCache>
                <c:formatCode>0.00</c:formatCode>
                <c:ptCount val="12"/>
                <c:pt idx="0">
                  <c:v>29.843792451312698</c:v>
                </c:pt>
                <c:pt idx="1">
                  <c:v>22.547776179636617</c:v>
                </c:pt>
                <c:pt idx="2">
                  <c:v>23.3397864890979</c:v>
                </c:pt>
                <c:pt idx="3">
                  <c:v>22.470393734408066</c:v>
                </c:pt>
                <c:pt idx="4">
                  <c:v>26.273732125036858</c:v>
                </c:pt>
                <c:pt idx="5">
                  <c:v>23.971872327658183</c:v>
                </c:pt>
                <c:pt idx="6">
                  <c:v>29.225939694170485</c:v>
                </c:pt>
                <c:pt idx="7">
                  <c:v>30.424010152654237</c:v>
                </c:pt>
                <c:pt idx="8">
                  <c:v>28.429520198061553</c:v>
                </c:pt>
                <c:pt idx="9">
                  <c:v>23.724940410458743</c:v>
                </c:pt>
                <c:pt idx="10">
                  <c:v>22.332985142075103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2024.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2024'!$E$80</c:f>
              <c:numCache>
                <c:formatCode>#,##0.00</c:formatCode>
                <c:ptCount val="1"/>
                <c:pt idx="0">
                  <c:v>14.215994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2024'!$E$80</c:f>
              <c:numCache>
                <c:formatCode>#,##0.00</c:formatCode>
                <c:ptCount val="1"/>
                <c:pt idx="0">
                  <c:v>16.210522999999998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2024'!$E$80</c:f>
              <c:numCache>
                <c:formatCode>#,##0.00</c:formatCode>
                <c:ptCount val="1"/>
                <c:pt idx="0">
                  <c:v>15.721157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9.4325101116323144E-3"/>
                  <c:y val="4.0456850220776533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2024'!$E$80</c:f>
              <c:numCache>
                <c:formatCode>#,##0.00</c:formatCode>
                <c:ptCount val="1"/>
                <c:pt idx="0">
                  <c:v>18.264569000000002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1.4148765167448408E-2"/>
                  <c:y val="-2.427411013246599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2024'!$E$80</c:f>
              <c:numCache>
                <c:formatCode>#,##0.00</c:formatCode>
                <c:ptCount val="1"/>
                <c:pt idx="0">
                  <c:v>18.478667999999999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2024'!$E$80</c:f>
              <c:numCache>
                <c:formatCode>#,##0.00</c:formatCode>
                <c:ptCount val="1"/>
                <c:pt idx="0">
                  <c:v>21.472763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2024'!$E$80</c:f>
              <c:numCache>
                <c:formatCode>#,##0.00</c:formatCode>
                <c:ptCount val="1"/>
                <c:pt idx="0">
                  <c:v>25.736446000000001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2024'!$E$80</c:f>
              <c:numCache>
                <c:formatCode>#,##0.00</c:formatCode>
                <c:ptCount val="1"/>
                <c:pt idx="0">
                  <c:v>20.489484999999998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2024'!$E$80</c:f>
              <c:numCache>
                <c:formatCode>#,##0.00</c:formatCode>
                <c:ptCount val="1"/>
                <c:pt idx="0">
                  <c:v>17.921842000000002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2024'!$E$80</c:f>
              <c:numCache>
                <c:formatCode>#,##0.00</c:formatCode>
                <c:ptCount val="1"/>
                <c:pt idx="0">
                  <c:v>19.541913000000001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7B-48F3-9F53-644AE995CB4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2024'!$E$80</c:f>
              <c:numCache>
                <c:formatCode>#,##0.00</c:formatCode>
                <c:ptCount val="1"/>
                <c:pt idx="0">
                  <c:v>15.995286999999999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2024.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2024'!$E$81</c:f>
              <c:numCache>
                <c:formatCode>#,##0.00</c:formatCode>
                <c:ptCount val="1"/>
                <c:pt idx="0">
                  <c:v>3.4770690000000002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2024'!$E$81</c:f>
              <c:numCache>
                <c:formatCode>#,##0.00</c:formatCode>
                <c:ptCount val="1"/>
                <c:pt idx="0">
                  <c:v>2.6919930000000001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2024'!$E$81</c:f>
              <c:numCache>
                <c:formatCode>#,##0.00</c:formatCode>
                <c:ptCount val="1"/>
                <c:pt idx="0">
                  <c:v>2.8325559999999999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2024'!$E$81</c:f>
              <c:numCache>
                <c:formatCode>#,##0.00</c:formatCode>
                <c:ptCount val="1"/>
                <c:pt idx="0">
                  <c:v>2.5138029999999998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2024'!$E$81</c:f>
              <c:numCache>
                <c:formatCode>#,##0.00</c:formatCode>
                <c:ptCount val="1"/>
                <c:pt idx="0">
                  <c:v>2.7090679999999998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32-4E3B-8A99-392AFDB817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2024'!$E$81</c:f>
              <c:numCache>
                <c:formatCode>#,##0.00</c:formatCode>
                <c:ptCount val="1"/>
                <c:pt idx="0">
                  <c:v>2.6879279999999999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2024'!$E$81</c:f>
              <c:numCache>
                <c:formatCode>#,##0.00</c:formatCode>
                <c:ptCount val="1"/>
                <c:pt idx="0">
                  <c:v>3.3005810000000002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2024'!$E$81</c:f>
              <c:numCache>
                <c:formatCode>#,##0.00</c:formatCode>
                <c:ptCount val="1"/>
                <c:pt idx="0">
                  <c:v>3.2465739999999998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2024'!$E$81</c:f>
              <c:numCache>
                <c:formatCode>#,##0.00</c:formatCode>
                <c:ptCount val="1"/>
                <c:pt idx="0">
                  <c:v>2.9250099999999999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2024'!$E$81</c:f>
              <c:numCache>
                <c:formatCode>#,##0.00</c:formatCode>
                <c:ptCount val="1"/>
                <c:pt idx="0">
                  <c:v>3.064403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AA-4CC8-B383-A95B38C53CF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2024'!$E$81</c:f>
              <c:numCache>
                <c:formatCode>#,##0.00</c:formatCode>
                <c:ptCount val="1"/>
                <c:pt idx="0">
                  <c:v>2.5175269999999998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799E-2"/>
                  <c:y val="-3.66998399398931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2.8292257647807406E-2"/>
                  <c:y val="4.481043766928079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1332269879942013E-2"/>
                  <c:y val="6.324105586186028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6.1304480271330439E-2"/>
                  <c:y val="0.105005051689862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7.7803906309319534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2.85443199532502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'2024'!$P$15:$P$32</c:f>
              <c:numCache>
                <c:formatCode>#,##0.00</c:formatCode>
                <c:ptCount val="18"/>
                <c:pt idx="0">
                  <c:v>3.8350943381564742</c:v>
                </c:pt>
                <c:pt idx="1">
                  <c:v>3.0290575530362438</c:v>
                </c:pt>
                <c:pt idx="2">
                  <c:v>0.74133204299813638</c:v>
                </c:pt>
                <c:pt idx="3">
                  <c:v>0.12215910250069997</c:v>
                </c:pt>
                <c:pt idx="4">
                  <c:v>3.8098879063950291</c:v>
                </c:pt>
                <c:pt idx="5">
                  <c:v>9.8433084122363512E-2</c:v>
                </c:pt>
                <c:pt idx="6">
                  <c:v>0.63264114319029818</c:v>
                </c:pt>
                <c:pt idx="7">
                  <c:v>2.9813339235553085E-2</c:v>
                </c:pt>
                <c:pt idx="8">
                  <c:v>9.4120649258804603E-2</c:v>
                </c:pt>
                <c:pt idx="9">
                  <c:v>18.907295272504086</c:v>
                </c:pt>
                <c:pt idx="10">
                  <c:v>4.9991877852218805</c:v>
                </c:pt>
                <c:pt idx="11">
                  <c:v>55.233094582708567</c:v>
                </c:pt>
                <c:pt idx="12">
                  <c:v>0.25638353170357164</c:v>
                </c:pt>
                <c:pt idx="13">
                  <c:v>1.7341682700982779E-2</c:v>
                </c:pt>
                <c:pt idx="14">
                  <c:v>1.2770789862696913E-2</c:v>
                </c:pt>
                <c:pt idx="15">
                  <c:v>7.4988573085680477</c:v>
                </c:pt>
                <c:pt idx="16">
                  <c:v>0.45396914526155502</c:v>
                </c:pt>
                <c:pt idx="17">
                  <c:v>0.22856074257501402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'2024'!$C$50:$C$52</c:f>
              <c:numCache>
                <c:formatCode>#,##0.00</c:formatCode>
                <c:ptCount val="3"/>
                <c:pt idx="0">
                  <c:v>80.347840280679492</c:v>
                </c:pt>
                <c:pt idx="1">
                  <c:v>19.652159719320505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'2024'!$C$40:$C$42</c:f>
              <c:numCache>
                <c:formatCode>0.00</c:formatCode>
                <c:ptCount val="3"/>
                <c:pt idx="0">
                  <c:v>48.197222832473948</c:v>
                </c:pt>
                <c:pt idx="1">
                  <c:v>21.958984716213354</c:v>
                </c:pt>
                <c:pt idx="2">
                  <c:v>29.843792451312698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veljači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0F-45F8-A5D2-EB1456405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0F-45F8-A5D2-EB1456405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0F-45F8-A5D2-EB1456405E58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0F-45F8-A5D2-EB1456405E58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0F-45F8-A5D2-EB1456405E58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0F-45F8-A5D2-EB1456405E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'2024'!$D$50:$D$52</c:f>
              <c:numCache>
                <c:formatCode>#,##0.00</c:formatCode>
                <c:ptCount val="3"/>
                <c:pt idx="0">
                  <c:v>85.758546640034581</c:v>
                </c:pt>
                <c:pt idx="1">
                  <c:v>14.241453359965414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0F-45F8-A5D2-EB1456405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B522535-3662-4D2D-B3C9-6DE81C244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4D287C2-A5F7-46A4-A840-43D7DCAEA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EB4AE00-A64A-4C4E-99E6-8212B9D47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1536C0E-47C5-4A2D-BB8E-ECDD42437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7454798-87B3-4A0C-9C0C-F831AECAE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9348D0C-8D3D-4339-880F-B5245C7B4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D1BBF93-6991-4875-921A-75380FCB0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4BEEA6E-C6FD-4067-BECE-F49FCE439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1BE37F5F-1851-4A98-84BF-27C5867CE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69E8905-B89A-42A9-ADC7-A3EAC0C5E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9B3B7B5-45F1-4B3D-B186-3CEB396A6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BCA27F83-8323-4361-8166-EC04754B4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3FAD8F-D978-4F97-8443-F6041A076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B091855-DB60-49B0-BE3A-AB972D1F9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984F860-9078-44BC-93C2-0D4320128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316F258-731A-4B5D-88CB-DAE4DD187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3F32542-FCEE-4C48-AF04-71CBFCE78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3B00308-9566-4767-9EF0-C492BAB52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AAEEBEF-42D8-4F04-B45C-2D8435E6B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E9CE2CF-9101-42E5-92EE-C56E2DD7A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3:16" ht="12.9" customHeight="1" x14ac:dyDescent="0.2">
      <c r="M90" s="64"/>
      <c r="N90" s="30"/>
      <c r="O90" s="30"/>
      <c r="P90" s="63"/>
    </row>
    <row r="91" spans="13:16" ht="12.9" customHeight="1" x14ac:dyDescent="0.2">
      <c r="N91" s="30"/>
      <c r="O91" s="30"/>
      <c r="P91" s="63"/>
    </row>
    <row r="92" spans="13:16" ht="12.9" customHeight="1" x14ac:dyDescent="0.2">
      <c r="N92" s="30"/>
      <c r="O92" s="30"/>
      <c r="P92" s="63"/>
    </row>
    <row r="93" spans="13:16" ht="12.9" customHeight="1" x14ac:dyDescent="0.2">
      <c r="N93" s="30"/>
      <c r="O93" s="30"/>
      <c r="P93" s="63"/>
    </row>
    <row r="94" spans="13:16" ht="12.9" customHeight="1" x14ac:dyDescent="0.2">
      <c r="N94" s="30"/>
      <c r="O94" s="30"/>
      <c r="P94" s="63"/>
    </row>
    <row r="95" spans="13:16" ht="12.9" customHeight="1" x14ac:dyDescent="0.2">
      <c r="N95" s="30"/>
      <c r="O95" s="30"/>
      <c r="P95" s="63"/>
    </row>
    <row r="96" spans="13:16" ht="12.9" customHeight="1" x14ac:dyDescent="0.2">
      <c r="N96" s="30"/>
      <c r="O96" s="30"/>
      <c r="P96" s="63"/>
    </row>
    <row r="97" spans="14:16" ht="12.9" customHeight="1" x14ac:dyDescent="0.2">
      <c r="N97" s="20"/>
      <c r="O97" s="30"/>
      <c r="P97" s="63"/>
    </row>
    <row r="98" spans="14:16" ht="12.9" customHeight="1" x14ac:dyDescent="0.2">
      <c r="N98" s="30"/>
      <c r="O98" s="20"/>
      <c r="P98" s="63"/>
    </row>
    <row r="99" spans="14:16" ht="12.9" customHeight="1" x14ac:dyDescent="0.2">
      <c r="N99" s="30"/>
      <c r="O99" s="30"/>
      <c r="P99" s="63"/>
    </row>
    <row r="100" spans="14:16" ht="12.9" customHeight="1" x14ac:dyDescent="0.2">
      <c r="N100" s="30"/>
      <c r="O100" s="30"/>
      <c r="P100" s="63"/>
    </row>
    <row r="101" spans="14:16" ht="12.9" customHeight="1" x14ac:dyDescent="0.2">
      <c r="N101" s="30"/>
      <c r="O101" s="30"/>
      <c r="P101" s="63"/>
    </row>
    <row r="102" spans="14:16" ht="12.9" customHeight="1" x14ac:dyDescent="0.2">
      <c r="N102" s="30"/>
      <c r="O102" s="30"/>
      <c r="P102" s="63"/>
    </row>
    <row r="103" spans="14:16" ht="12.9" customHeight="1" x14ac:dyDescent="0.2">
      <c r="N103" s="20"/>
      <c r="O103" s="30"/>
      <c r="P103" s="63"/>
    </row>
    <row r="104" spans="14:16" ht="12.9" customHeight="1" x14ac:dyDescent="0.2">
      <c r="N104" s="20"/>
      <c r="O104" s="20"/>
      <c r="P104" s="63"/>
    </row>
    <row r="105" spans="14:16" ht="12.9" customHeight="1" x14ac:dyDescent="0.2">
      <c r="N105" s="30"/>
      <c r="O105" s="20"/>
      <c r="P105" s="63"/>
    </row>
    <row r="106" spans="14:16" ht="12.9" customHeight="1" x14ac:dyDescent="0.2">
      <c r="N106" s="30"/>
      <c r="O106" s="30"/>
      <c r="P106" s="63"/>
    </row>
    <row r="107" spans="14:16" ht="12.9" customHeight="1" x14ac:dyDescent="0.2">
      <c r="N107" s="30"/>
      <c r="O107" s="30"/>
      <c r="P107" s="63"/>
    </row>
    <row r="108" spans="14:16" ht="12.9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05DA-1AF7-42A7-A633-54791E9AE737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105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1451345</v>
      </c>
      <c r="E6" s="66">
        <v>845894</v>
      </c>
    </row>
    <row r="7" spans="2:5" ht="12.9" customHeight="1" x14ac:dyDescent="0.2">
      <c r="B7" s="30" t="s">
        <v>3</v>
      </c>
      <c r="C7" s="30" t="s">
        <v>17</v>
      </c>
      <c r="D7" s="66">
        <v>1004625</v>
      </c>
      <c r="E7" s="66">
        <v>638787</v>
      </c>
    </row>
    <row r="8" spans="2:5" ht="12.9" customHeight="1" x14ac:dyDescent="0.2">
      <c r="B8" s="30" t="s">
        <v>4</v>
      </c>
      <c r="C8" s="30" t="s">
        <v>18</v>
      </c>
      <c r="D8" s="66">
        <v>4214200</v>
      </c>
      <c r="E8" s="66">
        <v>159125</v>
      </c>
    </row>
    <row r="9" spans="2:5" ht="12.9" customHeight="1" x14ac:dyDescent="0.2">
      <c r="B9" s="30" t="s">
        <v>5</v>
      </c>
      <c r="C9" s="30" t="s">
        <v>19</v>
      </c>
      <c r="D9" s="66">
        <v>30650</v>
      </c>
      <c r="E9" s="66">
        <v>2893</v>
      </c>
    </row>
    <row r="10" spans="2:5" ht="12.9" customHeight="1" x14ac:dyDescent="0.2">
      <c r="B10" s="30" t="s">
        <v>6</v>
      </c>
      <c r="C10" s="30" t="s">
        <v>20</v>
      </c>
      <c r="D10" s="66">
        <v>209553700</v>
      </c>
      <c r="E10" s="66">
        <v>504285</v>
      </c>
    </row>
    <row r="11" spans="2:5" ht="12.9" customHeight="1" x14ac:dyDescent="0.2">
      <c r="B11" s="30" t="s">
        <v>7</v>
      </c>
      <c r="C11" s="30" t="s">
        <v>21</v>
      </c>
      <c r="D11" s="66">
        <v>4595000</v>
      </c>
      <c r="E11" s="66">
        <v>25661</v>
      </c>
    </row>
    <row r="12" spans="2:5" ht="12.9" customHeight="1" x14ac:dyDescent="0.2">
      <c r="B12" s="30" t="s">
        <v>8</v>
      </c>
      <c r="C12" s="30" t="s">
        <v>22</v>
      </c>
      <c r="D12" s="66">
        <v>61500</v>
      </c>
      <c r="E12" s="66">
        <v>4040</v>
      </c>
    </row>
    <row r="13" spans="2:5" ht="12.9" customHeight="1" x14ac:dyDescent="0.2">
      <c r="B13" s="30" t="s">
        <v>36</v>
      </c>
      <c r="C13" s="30" t="s">
        <v>37</v>
      </c>
      <c r="D13" s="66">
        <v>66210</v>
      </c>
      <c r="E13" s="66">
        <v>465</v>
      </c>
    </row>
    <row r="14" spans="2:5" ht="12.9" customHeight="1" x14ac:dyDescent="0.2">
      <c r="B14" s="30" t="s">
        <v>9</v>
      </c>
      <c r="C14" s="30" t="s">
        <v>23</v>
      </c>
      <c r="D14" s="66">
        <v>144300</v>
      </c>
      <c r="E14" s="66">
        <v>8948</v>
      </c>
    </row>
    <row r="15" spans="2:5" ht="12.9" customHeight="1" x14ac:dyDescent="0.2">
      <c r="B15" s="30" t="s">
        <v>10</v>
      </c>
      <c r="C15" s="30" t="s">
        <v>24</v>
      </c>
      <c r="D15" s="66">
        <v>2593095</v>
      </c>
      <c r="E15" s="66">
        <v>2671972</v>
      </c>
    </row>
    <row r="16" spans="2:5" ht="12.9" customHeight="1" x14ac:dyDescent="0.2">
      <c r="B16" s="30" t="s">
        <v>11</v>
      </c>
      <c r="C16" s="30" t="s">
        <v>25</v>
      </c>
      <c r="D16" s="66">
        <v>764805</v>
      </c>
      <c r="E16" s="66">
        <v>869042</v>
      </c>
    </row>
    <row r="17" spans="2:17" ht="12.9" customHeight="1" x14ac:dyDescent="0.2">
      <c r="B17" s="30" t="s">
        <v>12</v>
      </c>
      <c r="C17" s="30" t="s">
        <v>26</v>
      </c>
      <c r="D17" s="66">
        <v>12749379</v>
      </c>
      <c r="E17" s="66">
        <v>11112250</v>
      </c>
    </row>
    <row r="18" spans="2:17" ht="12.9" customHeight="1" x14ac:dyDescent="0.2">
      <c r="B18" s="30" t="s">
        <v>13</v>
      </c>
      <c r="C18" s="30" t="s">
        <v>27</v>
      </c>
      <c r="D18" s="66">
        <v>3575290</v>
      </c>
      <c r="E18" s="66">
        <v>26261</v>
      </c>
    </row>
    <row r="19" spans="2:17" ht="12.9" customHeight="1" x14ac:dyDescent="0.2">
      <c r="B19" s="30" t="s">
        <v>38</v>
      </c>
      <c r="C19" s="30" t="s">
        <v>39</v>
      </c>
      <c r="D19" s="66">
        <v>21223</v>
      </c>
      <c r="E19" s="66">
        <v>3487</v>
      </c>
    </row>
    <row r="20" spans="2:17" ht="12.9" customHeight="1" x14ac:dyDescent="0.2">
      <c r="B20" s="30" t="s">
        <v>40</v>
      </c>
      <c r="C20" s="30" t="s">
        <v>41</v>
      </c>
      <c r="D20" s="66">
        <v>3445</v>
      </c>
      <c r="E20" s="66">
        <v>1412</v>
      </c>
    </row>
    <row r="21" spans="2:17" ht="12.9" customHeight="1" x14ac:dyDescent="0.2">
      <c r="B21" s="30" t="s">
        <v>14</v>
      </c>
      <c r="C21" s="30" t="s">
        <v>28</v>
      </c>
      <c r="D21" s="66">
        <v>1793117</v>
      </c>
      <c r="E21" s="66">
        <v>894391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589080</v>
      </c>
      <c r="E22" s="66">
        <v>127480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25449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17921842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17.921842000000002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106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81790</v>
      </c>
      <c r="E32" s="66">
        <v>50106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115525</v>
      </c>
      <c r="E33" s="66">
        <v>77883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969600</v>
      </c>
      <c r="E34" s="66">
        <v>40223</v>
      </c>
    </row>
    <row r="35" spans="2:17" ht="12.9" customHeight="1" x14ac:dyDescent="0.2">
      <c r="B35" s="30" t="s">
        <v>5</v>
      </c>
      <c r="C35" s="30" t="s">
        <v>19</v>
      </c>
      <c r="D35" s="66">
        <v>17350</v>
      </c>
      <c r="E35" s="66">
        <v>2291</v>
      </c>
    </row>
    <row r="36" spans="2:17" ht="12.9" customHeight="1" x14ac:dyDescent="0.2">
      <c r="B36" s="30" t="s">
        <v>6</v>
      </c>
      <c r="C36" s="30" t="s">
        <v>20</v>
      </c>
      <c r="D36" s="66">
        <v>183131700</v>
      </c>
      <c r="E36" s="66">
        <v>453817</v>
      </c>
    </row>
    <row r="37" spans="2:17" ht="12.9" customHeight="1" x14ac:dyDescent="0.2">
      <c r="B37" s="30" t="s">
        <v>7</v>
      </c>
      <c r="C37" s="30" t="s">
        <v>21</v>
      </c>
      <c r="D37" s="66">
        <v>717000</v>
      </c>
      <c r="E37" s="66">
        <v>4645</v>
      </c>
    </row>
    <row r="38" spans="2:17" ht="12.9" customHeight="1" x14ac:dyDescent="0.2">
      <c r="B38" s="30" t="s">
        <v>8</v>
      </c>
      <c r="C38" s="30" t="s">
        <v>22</v>
      </c>
      <c r="D38" s="66">
        <v>29250</v>
      </c>
      <c r="E38" s="66">
        <v>2454</v>
      </c>
    </row>
    <row r="39" spans="2:17" ht="12.9" customHeight="1" x14ac:dyDescent="0.2">
      <c r="B39" s="30" t="s">
        <v>36</v>
      </c>
      <c r="C39" s="30" t="s">
        <v>37</v>
      </c>
      <c r="D39" s="66">
        <v>419160</v>
      </c>
      <c r="E39" s="66">
        <v>4068</v>
      </c>
    </row>
    <row r="40" spans="2:17" ht="12.9" customHeight="1" x14ac:dyDescent="0.2">
      <c r="B40" s="30" t="s">
        <v>9</v>
      </c>
      <c r="C40" s="30" t="s">
        <v>23</v>
      </c>
      <c r="D40" s="66">
        <v>87950</v>
      </c>
      <c r="E40" s="66">
        <v>7335</v>
      </c>
    </row>
    <row r="41" spans="2:17" ht="12.9" customHeight="1" x14ac:dyDescent="0.2">
      <c r="B41" s="30" t="s">
        <v>10</v>
      </c>
      <c r="C41" s="30" t="s">
        <v>24</v>
      </c>
      <c r="D41" s="66">
        <v>223345</v>
      </c>
      <c r="E41" s="66">
        <v>240696</v>
      </c>
    </row>
    <row r="42" spans="2:17" ht="12.9" customHeight="1" x14ac:dyDescent="0.2">
      <c r="B42" s="30" t="s">
        <v>11</v>
      </c>
      <c r="C42" s="30" t="s">
        <v>25</v>
      </c>
      <c r="D42" s="66">
        <v>238300</v>
      </c>
      <c r="E42" s="66">
        <v>288194</v>
      </c>
    </row>
    <row r="43" spans="2:17" ht="12.9" customHeight="1" x14ac:dyDescent="0.2">
      <c r="B43" s="30" t="s">
        <v>12</v>
      </c>
      <c r="C43" s="30" t="s">
        <v>26</v>
      </c>
      <c r="D43" s="66">
        <v>978389</v>
      </c>
      <c r="E43" s="66">
        <v>895274</v>
      </c>
    </row>
    <row r="44" spans="2:17" ht="12.9" customHeight="1" x14ac:dyDescent="0.2">
      <c r="B44" s="30" t="s">
        <v>13</v>
      </c>
      <c r="C44" s="30" t="s">
        <v>27</v>
      </c>
      <c r="D44" s="66">
        <v>3240910</v>
      </c>
      <c r="E44" s="66">
        <v>29621</v>
      </c>
    </row>
    <row r="45" spans="2:17" ht="12.9" customHeight="1" x14ac:dyDescent="0.2">
      <c r="B45" s="30" t="s">
        <v>38</v>
      </c>
      <c r="C45" s="30" t="s">
        <v>39</v>
      </c>
      <c r="D45" s="66">
        <v>5178</v>
      </c>
      <c r="E45" s="66">
        <v>1058</v>
      </c>
    </row>
    <row r="46" spans="2:17" ht="12.9" customHeight="1" x14ac:dyDescent="0.2">
      <c r="B46" s="20" t="s">
        <v>40</v>
      </c>
      <c r="C46" s="20" t="s">
        <v>41</v>
      </c>
      <c r="D46" s="66">
        <v>2450</v>
      </c>
      <c r="E46" s="66">
        <v>1283</v>
      </c>
    </row>
    <row r="47" spans="2:17" ht="12.9" customHeight="1" x14ac:dyDescent="0.2">
      <c r="B47" s="30" t="s">
        <v>14</v>
      </c>
      <c r="C47" s="30" t="s">
        <v>28</v>
      </c>
      <c r="D47" s="66">
        <v>1488048</v>
      </c>
      <c r="E47" s="66">
        <v>775526</v>
      </c>
    </row>
    <row r="48" spans="2:17" ht="12.9" customHeight="1" x14ac:dyDescent="0.2">
      <c r="B48" s="30" t="s">
        <v>15</v>
      </c>
      <c r="C48" s="30" t="s">
        <v>29</v>
      </c>
      <c r="D48" s="66">
        <v>111310</v>
      </c>
      <c r="E48" s="66">
        <v>26677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23859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2925010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2.9250099999999999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107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108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17.921842000000002</v>
      </c>
    </row>
    <row r="81" spans="2:5" ht="12.9" customHeight="1" x14ac:dyDescent="0.2">
      <c r="B81" s="11" t="s">
        <v>35</v>
      </c>
      <c r="C81" s="11"/>
      <c r="D81" s="11"/>
      <c r="E81" s="19">
        <f>+E51</f>
        <v>2.9250099999999999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F7A8-6547-4AFB-8FB8-5D03F0F011AD}">
  <dimension ref="B2:Q81"/>
  <sheetViews>
    <sheetView showGridLines="0" topLeftCell="A45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109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1235555</v>
      </c>
      <c r="E6" s="66">
        <v>731677</v>
      </c>
    </row>
    <row r="7" spans="2:5" ht="12.9" customHeight="1" x14ac:dyDescent="0.2">
      <c r="B7" s="30" t="s">
        <v>3</v>
      </c>
      <c r="C7" s="30" t="s">
        <v>17</v>
      </c>
      <c r="D7" s="66">
        <v>713035</v>
      </c>
      <c r="E7" s="66">
        <v>454816</v>
      </c>
    </row>
    <row r="8" spans="2:5" ht="12.9" customHeight="1" x14ac:dyDescent="0.2">
      <c r="B8" s="30" t="s">
        <v>4</v>
      </c>
      <c r="C8" s="30" t="s">
        <v>18</v>
      </c>
      <c r="D8" s="66">
        <v>1713650</v>
      </c>
      <c r="E8" s="66">
        <v>65416</v>
      </c>
    </row>
    <row r="9" spans="2:5" ht="12.9" customHeight="1" x14ac:dyDescent="0.2">
      <c r="B9" s="30" t="s">
        <v>5</v>
      </c>
      <c r="C9" s="30" t="s">
        <v>19</v>
      </c>
      <c r="D9" s="66">
        <v>25750</v>
      </c>
      <c r="E9" s="66">
        <v>2386</v>
      </c>
    </row>
    <row r="10" spans="2:5" ht="12.9" customHeight="1" x14ac:dyDescent="0.2">
      <c r="B10" s="30" t="s">
        <v>6</v>
      </c>
      <c r="C10" s="30" t="s">
        <v>20</v>
      </c>
      <c r="D10" s="66">
        <v>201851000</v>
      </c>
      <c r="E10" s="66">
        <v>477565</v>
      </c>
    </row>
    <row r="11" spans="2:5" ht="12.9" customHeight="1" x14ac:dyDescent="0.2">
      <c r="B11" s="30" t="s">
        <v>7</v>
      </c>
      <c r="C11" s="30" t="s">
        <v>21</v>
      </c>
      <c r="D11" s="66">
        <v>2826000</v>
      </c>
      <c r="E11" s="66">
        <v>15450</v>
      </c>
    </row>
    <row r="12" spans="2:5" ht="12.9" customHeight="1" x14ac:dyDescent="0.2">
      <c r="B12" s="30" t="s">
        <v>8</v>
      </c>
      <c r="C12" s="30" t="s">
        <v>22</v>
      </c>
      <c r="D12" s="66">
        <v>57200</v>
      </c>
      <c r="E12" s="66">
        <v>4076</v>
      </c>
    </row>
    <row r="13" spans="2:5" ht="12.9" customHeight="1" x14ac:dyDescent="0.2">
      <c r="B13" s="30" t="s">
        <v>36</v>
      </c>
      <c r="C13" s="30" t="s">
        <v>37</v>
      </c>
      <c r="D13" s="66">
        <v>279900</v>
      </c>
      <c r="E13" s="66">
        <v>1905</v>
      </c>
    </row>
    <row r="14" spans="2:5" ht="12.9" customHeight="1" x14ac:dyDescent="0.2">
      <c r="B14" s="30" t="s">
        <v>9</v>
      </c>
      <c r="C14" s="30" t="s">
        <v>23</v>
      </c>
      <c r="D14" s="66">
        <v>78850</v>
      </c>
      <c r="E14" s="66">
        <v>4773</v>
      </c>
    </row>
    <row r="15" spans="2:5" ht="12.9" customHeight="1" x14ac:dyDescent="0.2">
      <c r="B15" s="30" t="s">
        <v>10</v>
      </c>
      <c r="C15" s="30" t="s">
        <v>24</v>
      </c>
      <c r="D15" s="66">
        <v>4449875</v>
      </c>
      <c r="E15" s="66">
        <v>4618175</v>
      </c>
    </row>
    <row r="16" spans="2:5" ht="12.9" customHeight="1" x14ac:dyDescent="0.2">
      <c r="B16" s="30" t="s">
        <v>11</v>
      </c>
      <c r="C16" s="30" t="s">
        <v>25</v>
      </c>
      <c r="D16" s="66">
        <v>691382</v>
      </c>
      <c r="E16" s="66">
        <v>792402</v>
      </c>
    </row>
    <row r="17" spans="2:17" ht="12.9" customHeight="1" x14ac:dyDescent="0.2">
      <c r="B17" s="30" t="s">
        <v>12</v>
      </c>
      <c r="C17" s="30" t="s">
        <v>26</v>
      </c>
      <c r="D17" s="66">
        <v>12832950</v>
      </c>
      <c r="E17" s="66">
        <v>11425345</v>
      </c>
    </row>
    <row r="18" spans="2:17" ht="12.9" customHeight="1" x14ac:dyDescent="0.2">
      <c r="B18" s="30" t="s">
        <v>13</v>
      </c>
      <c r="C18" s="30" t="s">
        <v>27</v>
      </c>
      <c r="D18" s="66">
        <v>3535390</v>
      </c>
      <c r="E18" s="66">
        <v>26210</v>
      </c>
    </row>
    <row r="19" spans="2:17" ht="12.9" customHeight="1" x14ac:dyDescent="0.2">
      <c r="B19" s="30" t="s">
        <v>38</v>
      </c>
      <c r="C19" s="30" t="s">
        <v>39</v>
      </c>
      <c r="D19" s="66">
        <v>12312</v>
      </c>
      <c r="E19" s="66">
        <v>1975</v>
      </c>
    </row>
    <row r="20" spans="2:17" ht="12.9" customHeight="1" x14ac:dyDescent="0.2">
      <c r="B20" s="30" t="s">
        <v>40</v>
      </c>
      <c r="C20" s="30" t="s">
        <v>41</v>
      </c>
      <c r="D20" s="66">
        <v>4595</v>
      </c>
      <c r="E20" s="66">
        <v>1864</v>
      </c>
    </row>
    <row r="21" spans="2:17" ht="12.9" customHeight="1" x14ac:dyDescent="0.2">
      <c r="B21" s="30" t="s">
        <v>14</v>
      </c>
      <c r="C21" s="30" t="s">
        <v>28</v>
      </c>
      <c r="D21" s="66">
        <v>1673703</v>
      </c>
      <c r="E21" s="66">
        <v>835439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221260</v>
      </c>
      <c r="E22" s="66">
        <v>47483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34956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19541913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19.541913000000001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110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92145</v>
      </c>
      <c r="E32" s="66">
        <v>57374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82305</v>
      </c>
      <c r="E33" s="66">
        <v>55033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1117450</v>
      </c>
      <c r="E34" s="66">
        <v>46090</v>
      </c>
    </row>
    <row r="35" spans="2:17" ht="12.9" customHeight="1" x14ac:dyDescent="0.2">
      <c r="B35" s="30" t="s">
        <v>5</v>
      </c>
      <c r="C35" s="30" t="s">
        <v>19</v>
      </c>
      <c r="D35" s="66">
        <v>13000</v>
      </c>
      <c r="E35" s="66">
        <v>1779</v>
      </c>
    </row>
    <row r="36" spans="2:17" ht="12.9" customHeight="1" x14ac:dyDescent="0.2">
      <c r="B36" s="30" t="s">
        <v>6</v>
      </c>
      <c r="C36" s="30" t="s">
        <v>20</v>
      </c>
      <c r="D36" s="66">
        <v>189271500</v>
      </c>
      <c r="E36" s="66">
        <v>461694</v>
      </c>
    </row>
    <row r="37" spans="2:17" ht="12.9" customHeight="1" x14ac:dyDescent="0.2">
      <c r="B37" s="30" t="s">
        <v>7</v>
      </c>
      <c r="C37" s="30" t="s">
        <v>21</v>
      </c>
      <c r="D37" s="66">
        <v>1512000</v>
      </c>
      <c r="E37" s="66">
        <v>9828</v>
      </c>
    </row>
    <row r="38" spans="2:17" ht="12.9" customHeight="1" x14ac:dyDescent="0.2">
      <c r="B38" s="30" t="s">
        <v>8</v>
      </c>
      <c r="C38" s="30" t="s">
        <v>22</v>
      </c>
      <c r="D38" s="66">
        <v>223550</v>
      </c>
      <c r="E38" s="66">
        <v>17893</v>
      </c>
    </row>
    <row r="39" spans="2:17" ht="12.9" customHeight="1" x14ac:dyDescent="0.2">
      <c r="B39" s="30" t="s">
        <v>36</v>
      </c>
      <c r="C39" s="30" t="s">
        <v>37</v>
      </c>
      <c r="D39" s="66">
        <v>60850</v>
      </c>
      <c r="E39" s="66">
        <v>602</v>
      </c>
    </row>
    <row r="40" spans="2:17" ht="12.9" customHeight="1" x14ac:dyDescent="0.2">
      <c r="B40" s="30" t="s">
        <v>9</v>
      </c>
      <c r="C40" s="30" t="s">
        <v>23</v>
      </c>
      <c r="D40" s="66">
        <v>12060</v>
      </c>
      <c r="E40" s="66">
        <v>1082</v>
      </c>
    </row>
    <row r="41" spans="2:17" ht="12.9" customHeight="1" x14ac:dyDescent="0.2">
      <c r="B41" s="30" t="s">
        <v>10</v>
      </c>
      <c r="C41" s="30" t="s">
        <v>24</v>
      </c>
      <c r="D41" s="66">
        <v>389145</v>
      </c>
      <c r="E41" s="66">
        <v>417998</v>
      </c>
    </row>
    <row r="42" spans="2:17" ht="12.9" customHeight="1" x14ac:dyDescent="0.2">
      <c r="B42" s="30" t="s">
        <v>11</v>
      </c>
      <c r="C42" s="30" t="s">
        <v>25</v>
      </c>
      <c r="D42" s="66">
        <v>227047</v>
      </c>
      <c r="E42" s="66">
        <v>276733</v>
      </c>
    </row>
    <row r="43" spans="2:17" ht="12.9" customHeight="1" x14ac:dyDescent="0.2">
      <c r="B43" s="30" t="s">
        <v>12</v>
      </c>
      <c r="C43" s="30" t="s">
        <v>26</v>
      </c>
      <c r="D43" s="66">
        <v>837139</v>
      </c>
      <c r="E43" s="66">
        <v>781463</v>
      </c>
    </row>
    <row r="44" spans="2:17" ht="12.9" customHeight="1" x14ac:dyDescent="0.2">
      <c r="B44" s="30" t="s">
        <v>13</v>
      </c>
      <c r="C44" s="30" t="s">
        <v>27</v>
      </c>
      <c r="D44" s="66">
        <v>4177811</v>
      </c>
      <c r="E44" s="66">
        <v>38113</v>
      </c>
    </row>
    <row r="45" spans="2:17" ht="12.9" customHeight="1" x14ac:dyDescent="0.2">
      <c r="B45" s="30" t="s">
        <v>38</v>
      </c>
      <c r="C45" s="30" t="s">
        <v>39</v>
      </c>
      <c r="D45" s="66">
        <v>23759</v>
      </c>
      <c r="E45" s="66">
        <v>4794</v>
      </c>
    </row>
    <row r="46" spans="2:17" ht="12.9" customHeight="1" x14ac:dyDescent="0.2">
      <c r="B46" s="20" t="s">
        <v>40</v>
      </c>
      <c r="C46" s="20" t="s">
        <v>41</v>
      </c>
      <c r="D46" s="66">
        <v>780</v>
      </c>
      <c r="E46" s="66">
        <v>403</v>
      </c>
    </row>
    <row r="47" spans="2:17" ht="12.9" customHeight="1" x14ac:dyDescent="0.2">
      <c r="B47" s="30" t="s">
        <v>14</v>
      </c>
      <c r="C47" s="30" t="s">
        <v>28</v>
      </c>
      <c r="D47" s="66">
        <v>1627307</v>
      </c>
      <c r="E47" s="66">
        <v>849324</v>
      </c>
    </row>
    <row r="48" spans="2:17" ht="12.9" customHeight="1" x14ac:dyDescent="0.2">
      <c r="B48" s="30" t="s">
        <v>15</v>
      </c>
      <c r="C48" s="30" t="s">
        <v>29</v>
      </c>
      <c r="D48" s="66">
        <v>91930</v>
      </c>
      <c r="E48" s="66">
        <v>22114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22086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3064403</v>
      </c>
    </row>
    <row r="51" spans="2:5" ht="12.9" customHeight="1" x14ac:dyDescent="0.2">
      <c r="B51" s="17" t="s">
        <v>68</v>
      </c>
      <c r="C51" s="6"/>
      <c r="D51" s="18"/>
      <c r="E51" s="9">
        <f>+E50/1000000</f>
        <v>3.064403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111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112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19.541913000000001</v>
      </c>
    </row>
    <row r="81" spans="2:5" ht="12.9" customHeight="1" x14ac:dyDescent="0.2">
      <c r="B81" s="11" t="s">
        <v>35</v>
      </c>
      <c r="C81" s="11"/>
      <c r="D81" s="11"/>
      <c r="E81" s="19">
        <f>+E51</f>
        <v>3.064403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B32:B48 A58:B7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D2FE-B2DE-4C1B-9B4D-BFE20804A1CD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113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819425</v>
      </c>
      <c r="E6" s="66">
        <v>490834</v>
      </c>
    </row>
    <row r="7" spans="2:5" ht="12.9" customHeight="1" x14ac:dyDescent="0.2">
      <c r="B7" s="30" t="s">
        <v>3</v>
      </c>
      <c r="C7" s="30" t="s">
        <v>17</v>
      </c>
      <c r="D7" s="66">
        <v>920160</v>
      </c>
      <c r="E7" s="66">
        <v>602667</v>
      </c>
    </row>
    <row r="8" spans="2:5" ht="12.9" customHeight="1" x14ac:dyDescent="0.2">
      <c r="B8" s="30" t="s">
        <v>4</v>
      </c>
      <c r="C8" s="30" t="s">
        <v>18</v>
      </c>
      <c r="D8" s="66">
        <v>732750</v>
      </c>
      <c r="E8" s="66">
        <v>27312</v>
      </c>
    </row>
    <row r="9" spans="2:5" ht="12.9" customHeight="1" x14ac:dyDescent="0.2">
      <c r="B9" s="30" t="s">
        <v>5</v>
      </c>
      <c r="C9" s="30" t="s">
        <v>19</v>
      </c>
      <c r="D9" s="66">
        <v>72850</v>
      </c>
      <c r="E9" s="66">
        <v>7710</v>
      </c>
    </row>
    <row r="10" spans="2:5" ht="12.9" customHeight="1" x14ac:dyDescent="0.2">
      <c r="B10" s="30" t="s">
        <v>6</v>
      </c>
      <c r="C10" s="30" t="s">
        <v>20</v>
      </c>
      <c r="D10" s="66">
        <v>176863932</v>
      </c>
      <c r="E10" s="66">
        <v>413037</v>
      </c>
    </row>
    <row r="11" spans="2:5" ht="12.9" customHeight="1" x14ac:dyDescent="0.2">
      <c r="B11" s="30" t="s">
        <v>7</v>
      </c>
      <c r="C11" s="30" t="s">
        <v>21</v>
      </c>
      <c r="D11" s="66">
        <v>1189000</v>
      </c>
      <c r="E11" s="66">
        <v>6802</v>
      </c>
    </row>
    <row r="12" spans="2:5" ht="12.9" customHeight="1" x14ac:dyDescent="0.2">
      <c r="B12" s="30" t="s">
        <v>8</v>
      </c>
      <c r="C12" s="30" t="s">
        <v>22</v>
      </c>
      <c r="D12" s="66">
        <v>57900</v>
      </c>
      <c r="E12" s="66">
        <v>3761</v>
      </c>
    </row>
    <row r="13" spans="2:5" ht="12.9" customHeight="1" x14ac:dyDescent="0.2">
      <c r="B13" s="30" t="s">
        <v>36</v>
      </c>
      <c r="C13" s="30" t="s">
        <v>37</v>
      </c>
      <c r="D13" s="66">
        <v>4000</v>
      </c>
      <c r="E13" s="66">
        <v>27</v>
      </c>
    </row>
    <row r="14" spans="2:5" ht="12.9" customHeight="1" x14ac:dyDescent="0.2">
      <c r="B14" s="30" t="s">
        <v>9</v>
      </c>
      <c r="C14" s="30" t="s">
        <v>23</v>
      </c>
      <c r="D14" s="66">
        <v>36580</v>
      </c>
      <c r="E14" s="66">
        <v>2253</v>
      </c>
    </row>
    <row r="15" spans="2:5" ht="12.9" customHeight="1" x14ac:dyDescent="0.2">
      <c r="B15" s="30" t="s">
        <v>10</v>
      </c>
      <c r="C15" s="30" t="s">
        <v>24</v>
      </c>
      <c r="D15" s="66">
        <v>3240020</v>
      </c>
      <c r="E15" s="66">
        <v>3292846</v>
      </c>
    </row>
    <row r="16" spans="2:5" ht="12.9" customHeight="1" x14ac:dyDescent="0.2">
      <c r="B16" s="30" t="s">
        <v>11</v>
      </c>
      <c r="C16" s="30" t="s">
        <v>25</v>
      </c>
      <c r="D16" s="66">
        <v>342540</v>
      </c>
      <c r="E16" s="66">
        <v>395410</v>
      </c>
    </row>
    <row r="17" spans="2:17" ht="12.9" customHeight="1" x14ac:dyDescent="0.2">
      <c r="B17" s="30" t="s">
        <v>12</v>
      </c>
      <c r="C17" s="30" t="s">
        <v>26</v>
      </c>
      <c r="D17" s="66">
        <v>10781347</v>
      </c>
      <c r="E17" s="66">
        <v>9904799</v>
      </c>
    </row>
    <row r="18" spans="2:17" ht="12.9" customHeight="1" x14ac:dyDescent="0.2">
      <c r="B18" s="30" t="s">
        <v>13</v>
      </c>
      <c r="C18" s="30" t="s">
        <v>27</v>
      </c>
      <c r="D18" s="66">
        <v>3923590</v>
      </c>
      <c r="E18" s="66">
        <v>30426</v>
      </c>
    </row>
    <row r="19" spans="2:17" ht="12.9" customHeight="1" x14ac:dyDescent="0.2">
      <c r="B19" s="30" t="s">
        <v>38</v>
      </c>
      <c r="C19" s="30" t="s">
        <v>39</v>
      </c>
      <c r="D19" s="66">
        <v>5914</v>
      </c>
      <c r="E19" s="66">
        <v>912</v>
      </c>
    </row>
    <row r="20" spans="2:17" ht="12.9" customHeight="1" x14ac:dyDescent="0.2">
      <c r="B20" s="30" t="s">
        <v>40</v>
      </c>
      <c r="C20" s="30" t="s">
        <v>41</v>
      </c>
      <c r="D20" s="66">
        <v>160</v>
      </c>
      <c r="E20" s="66">
        <v>69</v>
      </c>
    </row>
    <row r="21" spans="2:17" ht="12.9" customHeight="1" x14ac:dyDescent="0.2">
      <c r="B21" s="30" t="s">
        <v>14</v>
      </c>
      <c r="C21" s="30" t="s">
        <v>28</v>
      </c>
      <c r="D21" s="66">
        <v>1574691</v>
      </c>
      <c r="E21" s="66">
        <v>784225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82570</v>
      </c>
      <c r="E22" s="66">
        <v>17225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14972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15995287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15.995286999999999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114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55450</v>
      </c>
      <c r="E32" s="66">
        <v>34085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44425</v>
      </c>
      <c r="E33" s="66">
        <v>30142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446150</v>
      </c>
      <c r="E34" s="66">
        <v>18751</v>
      </c>
    </row>
    <row r="35" spans="2:17" ht="12.9" customHeight="1" x14ac:dyDescent="0.2">
      <c r="B35" s="30" t="s">
        <v>5</v>
      </c>
      <c r="C35" s="30" t="s">
        <v>19</v>
      </c>
      <c r="D35" s="66">
        <v>14950</v>
      </c>
      <c r="E35" s="66">
        <v>2031</v>
      </c>
    </row>
    <row r="36" spans="2:17" ht="12.9" customHeight="1" x14ac:dyDescent="0.2">
      <c r="B36" s="30" t="s">
        <v>6</v>
      </c>
      <c r="C36" s="30" t="s">
        <v>20</v>
      </c>
      <c r="D36" s="66">
        <v>160896032</v>
      </c>
      <c r="E36" s="66">
        <v>387374</v>
      </c>
    </row>
    <row r="37" spans="2:17" ht="12.9" customHeight="1" x14ac:dyDescent="0.2">
      <c r="B37" s="30" t="s">
        <v>7</v>
      </c>
      <c r="C37" s="30" t="s">
        <v>21</v>
      </c>
      <c r="D37" s="66">
        <v>349000</v>
      </c>
      <c r="E37" s="66">
        <v>2216</v>
      </c>
    </row>
    <row r="38" spans="2:17" ht="12.9" customHeight="1" x14ac:dyDescent="0.2">
      <c r="B38" s="30" t="s">
        <v>8</v>
      </c>
      <c r="C38" s="30" t="s">
        <v>22</v>
      </c>
      <c r="D38" s="66">
        <v>1950</v>
      </c>
      <c r="E38" s="66">
        <v>156</v>
      </c>
    </row>
    <row r="39" spans="2:17" ht="12.9" customHeight="1" x14ac:dyDescent="0.2">
      <c r="B39" s="30" t="s">
        <v>36</v>
      </c>
      <c r="C39" s="30" t="s">
        <v>37</v>
      </c>
      <c r="D39" s="66">
        <v>150</v>
      </c>
      <c r="E39" s="66">
        <v>2</v>
      </c>
    </row>
    <row r="40" spans="2:17" ht="12.9" customHeight="1" x14ac:dyDescent="0.2">
      <c r="B40" s="30" t="s">
        <v>9</v>
      </c>
      <c r="C40" s="30" t="s">
        <v>23</v>
      </c>
      <c r="D40" s="66">
        <v>15080</v>
      </c>
      <c r="E40" s="66">
        <v>1335</v>
      </c>
    </row>
    <row r="41" spans="2:17" ht="12.9" customHeight="1" x14ac:dyDescent="0.2">
      <c r="B41" s="30" t="s">
        <v>10</v>
      </c>
      <c r="C41" s="30" t="s">
        <v>24</v>
      </c>
      <c r="D41" s="66">
        <v>304141</v>
      </c>
      <c r="E41" s="66">
        <v>327890</v>
      </c>
    </row>
    <row r="42" spans="2:17" ht="12.9" customHeight="1" x14ac:dyDescent="0.2">
      <c r="B42" s="30" t="s">
        <v>11</v>
      </c>
      <c r="C42" s="30" t="s">
        <v>25</v>
      </c>
      <c r="D42" s="66">
        <v>154570</v>
      </c>
      <c r="E42" s="66">
        <v>190337</v>
      </c>
    </row>
    <row r="43" spans="2:17" ht="12.9" customHeight="1" x14ac:dyDescent="0.2">
      <c r="B43" s="30" t="s">
        <v>12</v>
      </c>
      <c r="C43" s="30" t="s">
        <v>26</v>
      </c>
      <c r="D43" s="66">
        <v>892988</v>
      </c>
      <c r="E43" s="66">
        <v>852815</v>
      </c>
    </row>
    <row r="44" spans="2:17" ht="12.9" customHeight="1" x14ac:dyDescent="0.2">
      <c r="B44" s="30" t="s">
        <v>13</v>
      </c>
      <c r="C44" s="30" t="s">
        <v>27</v>
      </c>
      <c r="D44" s="66">
        <v>2883750</v>
      </c>
      <c r="E44" s="66">
        <v>26297</v>
      </c>
    </row>
    <row r="45" spans="2:17" ht="12.9" customHeight="1" x14ac:dyDescent="0.2">
      <c r="B45" s="30" t="s">
        <v>38</v>
      </c>
      <c r="C45" s="30" t="s">
        <v>39</v>
      </c>
      <c r="D45" s="66">
        <v>4379</v>
      </c>
      <c r="E45" s="66">
        <v>889</v>
      </c>
    </row>
    <row r="46" spans="2:17" ht="12.9" customHeight="1" x14ac:dyDescent="0.2">
      <c r="B46" s="20" t="s">
        <v>40</v>
      </c>
      <c r="C46" s="20" t="s">
        <v>41</v>
      </c>
      <c r="D46" s="66">
        <v>160</v>
      </c>
      <c r="E46" s="66">
        <v>85</v>
      </c>
    </row>
    <row r="47" spans="2:17" ht="12.9" customHeight="1" x14ac:dyDescent="0.2">
      <c r="B47" s="30" t="s">
        <v>14</v>
      </c>
      <c r="C47" s="30" t="s">
        <v>28</v>
      </c>
      <c r="D47" s="66">
        <v>1204062</v>
      </c>
      <c r="E47" s="66">
        <v>627596</v>
      </c>
    </row>
    <row r="48" spans="2:17" ht="12.9" customHeight="1" x14ac:dyDescent="0.2">
      <c r="B48" s="30" t="s">
        <v>15</v>
      </c>
      <c r="C48" s="30" t="s">
        <v>29</v>
      </c>
      <c r="D48" s="66">
        <v>38670</v>
      </c>
      <c r="E48" s="66">
        <v>9376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6150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2517527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2.5175269999999998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115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116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15.995286999999999</v>
      </c>
    </row>
    <row r="81" spans="2:5" ht="12.9" customHeight="1" x14ac:dyDescent="0.2">
      <c r="B81" s="11" t="s">
        <v>35</v>
      </c>
      <c r="C81" s="11"/>
      <c r="D81" s="11"/>
      <c r="E81" s="19">
        <f>+E51</f>
        <v>2.5175269999999998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" customWidth="1"/>
    <col min="2" max="2" width="30.140625" style="2" customWidth="1"/>
    <col min="3" max="14" width="16.140625" style="54" customWidth="1"/>
    <col min="15" max="15" width="19.42578125" style="2" customWidth="1"/>
    <col min="16" max="16" width="11.7109375" style="2" customWidth="1"/>
    <col min="17" max="16384" width="9.28515625" style="2"/>
  </cols>
  <sheetData>
    <row r="2" spans="2:17" s="38" customFormat="1" ht="12.9" customHeight="1" x14ac:dyDescent="0.3">
      <c r="B2" s="44" t="s">
        <v>73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" customHeight="1" x14ac:dyDescent="0.25">
      <c r="B3" s="45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" customHeight="1" x14ac:dyDescent="0.2">
      <c r="B5" s="5"/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63</v>
      </c>
    </row>
    <row r="6" spans="2:17" ht="12.9" customHeight="1" x14ac:dyDescent="0.2">
      <c r="B6" s="43" t="s">
        <v>34</v>
      </c>
      <c r="C6" s="48">
        <f>+'siječanj 2024'!$E$24+'siječanj 2024'!$E$73</f>
        <v>14215994</v>
      </c>
      <c r="D6" s="58">
        <f>+'veljača 2024'!$E$24+'veljača 2024'!$E$73</f>
        <v>16210523</v>
      </c>
      <c r="E6" s="58">
        <f>+'ožujak 2024'!$E$24+'ožujak 2024'!$E$73</f>
        <v>15721157</v>
      </c>
      <c r="F6" s="58">
        <f>+'travanj 2024'!$E$24+'travanj 2024'!$E$73</f>
        <v>18264569</v>
      </c>
      <c r="G6" s="58">
        <f>+'svibanj 2024'!$E$24+'svibanj 2024'!$E$73</f>
        <v>18478668</v>
      </c>
      <c r="H6" s="58">
        <f>+'lipanj 2024'!$E$24+'lipanj 2024'!$E$73</f>
        <v>21472763</v>
      </c>
      <c r="I6" s="58">
        <f>+'srpanj 2024'!$E$24+'srpanj 2024'!$E$73</f>
        <v>25736446</v>
      </c>
      <c r="J6" s="58">
        <f>+'kolovoz 2024'!$E$24+'kolovoz 2024'!$E$73</f>
        <v>20489485</v>
      </c>
      <c r="K6" s="58">
        <f>+'rujan 2024'!$E$24+'rujan 2024'!$E$73</f>
        <v>17921842</v>
      </c>
      <c r="L6" s="58">
        <f>+'listopad 2024'!$E$24+'listopad 2024'!$E$73</f>
        <v>19541913</v>
      </c>
      <c r="M6" s="58">
        <f>+'studeni 2024'!$E$24+'studeni 2024'!$E$73</f>
        <v>15995287</v>
      </c>
      <c r="N6" s="58"/>
    </row>
    <row r="7" spans="2:17" ht="12.9" customHeight="1" x14ac:dyDescent="0.2">
      <c r="B7" s="43" t="s">
        <v>35</v>
      </c>
      <c r="C7" s="48">
        <f>+'siječanj 2024'!$E$50</f>
        <v>3477069</v>
      </c>
      <c r="D7" s="58">
        <f>+'veljača 2024'!$E$50</f>
        <v>2691993</v>
      </c>
      <c r="E7" s="58">
        <f>+'ožujak 2024'!$E$50</f>
        <v>2832556</v>
      </c>
      <c r="F7" s="58">
        <f>+'travanj 2024'!$E$50</f>
        <v>2513803</v>
      </c>
      <c r="G7" s="58">
        <f>+'svibanj 2024'!$E$50</f>
        <v>2709068</v>
      </c>
      <c r="H7" s="58">
        <f>+'lipanj 2024'!$E$50</f>
        <v>2687928</v>
      </c>
      <c r="I7" s="58">
        <f>+'srpanj 2024'!$E$50</f>
        <v>3300581</v>
      </c>
      <c r="J7" s="58">
        <f>+'kolovoz 2024'!$E$50</f>
        <v>3246574</v>
      </c>
      <c r="K7" s="58">
        <f>+'rujan 2024'!$E$50</f>
        <v>2925010</v>
      </c>
      <c r="L7" s="58">
        <f>+'listopad 2024'!$E$50</f>
        <v>3064403</v>
      </c>
      <c r="M7" s="58">
        <f>+'studeni 2024'!$E$50</f>
        <v>2517527</v>
      </c>
      <c r="N7" s="58"/>
    </row>
    <row r="8" spans="2:17" ht="12.9" customHeight="1" x14ac:dyDescent="0.2">
      <c r="B8" s="46" t="s">
        <v>31</v>
      </c>
      <c r="C8" s="7">
        <f t="shared" ref="C8:N8" si="0">SUM(C6:C7)</f>
        <v>17693063</v>
      </c>
      <c r="D8" s="7">
        <f t="shared" si="0"/>
        <v>18902516</v>
      </c>
      <c r="E8" s="7">
        <f t="shared" si="0"/>
        <v>18553713</v>
      </c>
      <c r="F8" s="7">
        <f t="shared" si="0"/>
        <v>20778372</v>
      </c>
      <c r="G8" s="7">
        <f t="shared" si="0"/>
        <v>21187736</v>
      </c>
      <c r="H8" s="7">
        <f t="shared" si="0"/>
        <v>24160691</v>
      </c>
      <c r="I8" s="7">
        <f t="shared" si="0"/>
        <v>29037027</v>
      </c>
      <c r="J8" s="7">
        <f t="shared" si="0"/>
        <v>23736059</v>
      </c>
      <c r="K8" s="7">
        <f t="shared" si="0"/>
        <v>20846852</v>
      </c>
      <c r="L8" s="7">
        <f t="shared" si="0"/>
        <v>22606316</v>
      </c>
      <c r="M8" s="7">
        <f t="shared" si="0"/>
        <v>18512814</v>
      </c>
      <c r="N8" s="7">
        <f t="shared" si="0"/>
        <v>0</v>
      </c>
    </row>
    <row r="9" spans="2:17" ht="12.9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" customHeight="1" x14ac:dyDescent="0.25">
      <c r="B11" s="50" t="s">
        <v>58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" customHeight="1" x14ac:dyDescent="0.25">
      <c r="B12" s="49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0.199999999999999" x14ac:dyDescent="0.2">
      <c r="B14" s="8" t="s">
        <v>54</v>
      </c>
      <c r="C14" s="24" t="s">
        <v>42</v>
      </c>
      <c r="D14" s="24" t="s">
        <v>43</v>
      </c>
      <c r="E14" s="24" t="s">
        <v>44</v>
      </c>
      <c r="F14" s="24" t="s">
        <v>45</v>
      </c>
      <c r="G14" s="24" t="s">
        <v>46</v>
      </c>
      <c r="H14" s="24" t="s">
        <v>47</v>
      </c>
      <c r="I14" s="24" t="s">
        <v>48</v>
      </c>
      <c r="J14" s="24" t="s">
        <v>49</v>
      </c>
      <c r="K14" s="24" t="s">
        <v>50</v>
      </c>
      <c r="L14" s="24" t="s">
        <v>51</v>
      </c>
      <c r="M14" s="24" t="s">
        <v>52</v>
      </c>
      <c r="N14" s="24" t="s">
        <v>63</v>
      </c>
      <c r="O14" s="23" t="s">
        <v>30</v>
      </c>
      <c r="P14" s="5" t="s">
        <v>53</v>
      </c>
    </row>
    <row r="15" spans="2:17" ht="12.9" customHeight="1" x14ac:dyDescent="0.2">
      <c r="B15" s="4" t="s">
        <v>16</v>
      </c>
      <c r="C15" s="48">
        <f>+'siječanj 2024'!$E6+'siječanj 2024'!$E32</f>
        <v>401275</v>
      </c>
      <c r="D15" s="58">
        <f>+'veljača 2024'!$E6+'veljača 2024'!$E32</f>
        <v>323056</v>
      </c>
      <c r="E15" s="58">
        <f>+'ožujak 2024'!$E6+'ožujak 2024'!$E32</f>
        <v>317708</v>
      </c>
      <c r="F15" s="58">
        <f>+'travanj 2024'!$E6+'travanj 2024'!$E32</f>
        <v>565955</v>
      </c>
      <c r="G15" s="58">
        <f>+'svibanj 2024'!$E6+'svibanj 2024'!$E32</f>
        <v>782192</v>
      </c>
      <c r="H15" s="58">
        <f>+'lipanj 2024'!$E6+'lipanj 2024'!$E32</f>
        <v>1214441</v>
      </c>
      <c r="I15" s="58">
        <f>+'srpanj 2024'!$E6+'srpanj 2024'!$E32</f>
        <v>1986020</v>
      </c>
      <c r="J15" s="58">
        <f>+'kolovoz 2024'!$E6+'kolovoz 2024'!$E32</f>
        <v>1250787</v>
      </c>
      <c r="K15" s="58">
        <f>+'rujan 2024'!$E6+'rujan 2024'!$E32</f>
        <v>896000</v>
      </c>
      <c r="L15" s="58">
        <f>+'listopad 2024'!$E6+'listopad 2024'!$E32</f>
        <v>789051</v>
      </c>
      <c r="M15" s="58">
        <f>+'studeni 2024'!$E6+'studeni 2024'!$E32</f>
        <v>524919</v>
      </c>
      <c r="N15" s="58"/>
      <c r="O15" s="3">
        <f>SUM(C15:N15)</f>
        <v>9051404</v>
      </c>
      <c r="P15" s="58">
        <f>+(O15/O33)*100</f>
        <v>3.8350943381564742</v>
      </c>
      <c r="Q15" s="30"/>
    </row>
    <row r="16" spans="2:17" ht="12.9" customHeight="1" x14ac:dyDescent="0.2">
      <c r="B16" s="4" t="s">
        <v>17</v>
      </c>
      <c r="C16" s="58">
        <f>+'siječanj 2024'!$E7+'siječanj 2024'!$E33</f>
        <v>479315</v>
      </c>
      <c r="D16" s="58">
        <f>+'veljača 2024'!$E7+'veljača 2024'!$E33</f>
        <v>416072</v>
      </c>
      <c r="E16" s="58">
        <f>+'ožujak 2024'!$E7+'ožujak 2024'!$E33</f>
        <v>517442</v>
      </c>
      <c r="F16" s="58">
        <f>+'travanj 2024'!$E7+'travanj 2024'!$E33</f>
        <v>465929</v>
      </c>
      <c r="G16" s="58">
        <f>+'svibanj 2024'!$E7+'svibanj 2024'!$E33</f>
        <v>693454</v>
      </c>
      <c r="H16" s="58">
        <f>+'lipanj 2024'!$E7+'lipanj 2024'!$E33</f>
        <v>716340</v>
      </c>
      <c r="I16" s="58">
        <f>+'srpanj 2024'!$E7+'srpanj 2024'!$E33</f>
        <v>1089690</v>
      </c>
      <c r="J16" s="58">
        <f>+'kolovoz 2024'!$E7+'kolovoz 2024'!$E33</f>
        <v>911465</v>
      </c>
      <c r="K16" s="58">
        <f>+'rujan 2024'!$E7+'rujan 2024'!$E33</f>
        <v>716670</v>
      </c>
      <c r="L16" s="58">
        <f>+'listopad 2024'!$E7+'listopad 2024'!$E33</f>
        <v>509849</v>
      </c>
      <c r="M16" s="58">
        <f>+'studeni 2024'!$E7+'studeni 2024'!$E33</f>
        <v>632809</v>
      </c>
      <c r="N16" s="58"/>
      <c r="O16" s="3">
        <f t="shared" ref="O16:O32" si="1">SUM(C16:N16)</f>
        <v>7149035</v>
      </c>
      <c r="P16" s="58">
        <f>+(O16/O33)*100</f>
        <v>3.0290575530362438</v>
      </c>
      <c r="Q16" s="30"/>
    </row>
    <row r="17" spans="1:17" ht="12.9" customHeight="1" x14ac:dyDescent="0.2">
      <c r="B17" s="4" t="s">
        <v>18</v>
      </c>
      <c r="C17" s="58">
        <f>+'siječanj 2024'!$E8+'siječanj 2024'!$E34</f>
        <v>94129</v>
      </c>
      <c r="D17" s="58">
        <f>+'veljača 2024'!$E8+'veljača 2024'!$E34</f>
        <v>31639</v>
      </c>
      <c r="E17" s="58">
        <f>+'ožujak 2024'!$E8+'ožujak 2024'!$E34</f>
        <v>104920</v>
      </c>
      <c r="F17" s="58">
        <f>+'travanj 2024'!$E8+'travanj 2024'!$E34</f>
        <v>271311</v>
      </c>
      <c r="G17" s="58">
        <f>+'svibanj 2024'!$E8+'svibanj 2024'!$E34</f>
        <v>118011</v>
      </c>
      <c r="H17" s="58">
        <f>+'lipanj 2024'!$E8+'lipanj 2024'!$E34</f>
        <v>128973</v>
      </c>
      <c r="I17" s="58">
        <f>+'srpanj 2024'!$E8+'srpanj 2024'!$E34</f>
        <v>383045</v>
      </c>
      <c r="J17" s="58">
        <f>+'kolovoz 2024'!$E8+'kolovoz 2024'!$E34</f>
        <v>260711</v>
      </c>
      <c r="K17" s="58">
        <f>+'rujan 2024'!$E8+'rujan 2024'!$E34</f>
        <v>199348</v>
      </c>
      <c r="L17" s="58">
        <f>+'listopad 2024'!$E8+'listopad 2024'!$E34</f>
        <v>111506</v>
      </c>
      <c r="M17" s="58">
        <f>+'studeni 2024'!$E8+'studeni 2024'!$E34</f>
        <v>46063</v>
      </c>
      <c r="N17" s="58"/>
      <c r="O17" s="3">
        <f t="shared" si="1"/>
        <v>1749656</v>
      </c>
      <c r="P17" s="58">
        <f>+(O17/O33)*100</f>
        <v>0.74133204299813638</v>
      </c>
      <c r="Q17" s="30"/>
    </row>
    <row r="18" spans="1:17" ht="12.9" customHeight="1" x14ac:dyDescent="0.2">
      <c r="B18" s="4" t="s">
        <v>19</v>
      </c>
      <c r="C18" s="58">
        <f>+'siječanj 2024'!$E9+'siječanj 2024'!$E35</f>
        <v>138932</v>
      </c>
      <c r="D18" s="58">
        <f>+'veljača 2024'!$E9+'veljača 2024'!$E35</f>
        <v>47357</v>
      </c>
      <c r="E18" s="58">
        <f>+'ožujak 2024'!$E9+'ožujak 2024'!$E35</f>
        <v>14247</v>
      </c>
      <c r="F18" s="58">
        <f>+'travanj 2024'!$E9+'travanj 2024'!$E35</f>
        <v>9717</v>
      </c>
      <c r="G18" s="58">
        <f>+'svibanj 2024'!$E9+'svibanj 2024'!$E35</f>
        <v>13656</v>
      </c>
      <c r="H18" s="58">
        <f>+'lipanj 2024'!$E9+'lipanj 2024'!$E35</f>
        <v>6318</v>
      </c>
      <c r="I18" s="58">
        <f>+'srpanj 2024'!$E9+'srpanj 2024'!$E35</f>
        <v>21844</v>
      </c>
      <c r="J18" s="58">
        <f>+'kolovoz 2024'!$E9+'kolovoz 2024'!$E35</f>
        <v>17153</v>
      </c>
      <c r="K18" s="58">
        <f>+'rujan 2024'!$E9+'rujan 2024'!$E35</f>
        <v>5184</v>
      </c>
      <c r="L18" s="58">
        <f>+'listopad 2024'!$E9+'listopad 2024'!$E35</f>
        <v>4165</v>
      </c>
      <c r="M18" s="58">
        <f>+'studeni 2024'!$E9+'studeni 2024'!$E35</f>
        <v>9741</v>
      </c>
      <c r="N18" s="58"/>
      <c r="O18" s="3">
        <f t="shared" si="1"/>
        <v>288314</v>
      </c>
      <c r="P18" s="58">
        <f>+(O18/O33)*100</f>
        <v>0.12215910250069997</v>
      </c>
      <c r="Q18" s="30"/>
    </row>
    <row r="19" spans="1:17" ht="12.9" customHeight="1" x14ac:dyDescent="0.2">
      <c r="B19" s="4" t="s">
        <v>20</v>
      </c>
      <c r="C19" s="58">
        <f>+'siječanj 2024'!$E10+'siječanj 2024'!$E36</f>
        <v>649674</v>
      </c>
      <c r="D19" s="58">
        <f>+'veljača 2024'!$E10+'veljača 2024'!$E36</f>
        <v>864826</v>
      </c>
      <c r="E19" s="58">
        <f>+'ožujak 2024'!$E10+'ožujak 2024'!$E36</f>
        <v>894534</v>
      </c>
      <c r="F19" s="58">
        <f>+'travanj 2024'!$E10+'travanj 2024'!$E36</f>
        <v>732869</v>
      </c>
      <c r="G19" s="58">
        <f>+'svibanj 2024'!$E10+'svibanj 2024'!$E36</f>
        <v>721571</v>
      </c>
      <c r="H19" s="58">
        <f>+'lipanj 2024'!$E10+'lipanj 2024'!$E36</f>
        <v>530570</v>
      </c>
      <c r="I19" s="58">
        <f>+'srpanj 2024'!$E10+'srpanj 2024'!$E36</f>
        <v>880788</v>
      </c>
      <c r="J19" s="58">
        <f>+'kolovoz 2024'!$E10+'kolovoz 2024'!$E36</f>
        <v>1019309</v>
      </c>
      <c r="K19" s="58">
        <f>+'rujan 2024'!$E10+'rujan 2024'!$E36</f>
        <v>958102</v>
      </c>
      <c r="L19" s="58">
        <f>+'listopad 2024'!$E10+'listopad 2024'!$E36</f>
        <v>939259</v>
      </c>
      <c r="M19" s="58">
        <f>+'studeni 2024'!$E10+'studeni 2024'!$E36</f>
        <v>800411</v>
      </c>
      <c r="N19" s="58"/>
      <c r="O19" s="3">
        <f t="shared" si="1"/>
        <v>8991913</v>
      </c>
      <c r="P19" s="58">
        <f>+(O19/O33)*100</f>
        <v>3.8098879063950291</v>
      </c>
      <c r="Q19" s="30"/>
    </row>
    <row r="20" spans="1:17" ht="12.9" customHeight="1" x14ac:dyDescent="0.2">
      <c r="B20" s="4" t="s">
        <v>21</v>
      </c>
      <c r="C20" s="58">
        <f>+'siječanj 2024'!$E11+'siječanj 2024'!$E37</f>
        <v>12095</v>
      </c>
      <c r="D20" s="58">
        <f>+'veljača 2024'!$E11+'veljača 2024'!$E37</f>
        <v>9617</v>
      </c>
      <c r="E20" s="58">
        <f>+'ožujak 2024'!$E11+'ožujak 2024'!$E37</f>
        <v>12092</v>
      </c>
      <c r="F20" s="58">
        <f>+'travanj 2024'!$E11+'travanj 2024'!$E37</f>
        <v>12493</v>
      </c>
      <c r="G20" s="58">
        <f>+'svibanj 2024'!$E11+'svibanj 2024'!$E37</f>
        <v>27469</v>
      </c>
      <c r="H20" s="58">
        <f>+'lipanj 2024'!$E11+'lipanj 2024'!$E37</f>
        <v>28154</v>
      </c>
      <c r="I20" s="58">
        <f>+'srpanj 2024'!$E11+'srpanj 2024'!$E37</f>
        <v>39166</v>
      </c>
      <c r="J20" s="58">
        <f>+'kolovoz 2024'!$E11+'kolovoz 2024'!$E37</f>
        <v>26629</v>
      </c>
      <c r="K20" s="58">
        <f>+'rujan 2024'!$E11+'rujan 2024'!$E37</f>
        <v>30306</v>
      </c>
      <c r="L20" s="58">
        <f>+'listopad 2024'!$E11+'listopad 2024'!$E37</f>
        <v>25278</v>
      </c>
      <c r="M20" s="58">
        <f>+'studeni 2024'!$E11+'studeni 2024'!$E37</f>
        <v>9018</v>
      </c>
      <c r="N20" s="58"/>
      <c r="O20" s="3">
        <f t="shared" si="1"/>
        <v>232317</v>
      </c>
      <c r="P20" s="58">
        <f>+(O20/O33)*100</f>
        <v>9.8433084122363512E-2</v>
      </c>
      <c r="Q20" s="30"/>
    </row>
    <row r="21" spans="1:17" ht="12.9" customHeight="1" x14ac:dyDescent="0.2">
      <c r="B21" s="4" t="s">
        <v>22</v>
      </c>
      <c r="C21" s="58">
        <f>+'siječanj 2024'!$E12+'siječanj 2024'!$E38</f>
        <v>1245202</v>
      </c>
      <c r="D21" s="58">
        <f>+'veljača 2024'!$E12+'veljača 2024'!$E38</f>
        <v>118356</v>
      </c>
      <c r="E21" s="58">
        <f>+'ožujak 2024'!$E12+'ožujak 2024'!$E38</f>
        <v>13290</v>
      </c>
      <c r="F21" s="58">
        <f>+'travanj 2024'!$E12+'travanj 2024'!$E38</f>
        <v>12974</v>
      </c>
      <c r="G21" s="58">
        <f>+'svibanj 2024'!$E12+'svibanj 2024'!$E38</f>
        <v>19433</v>
      </c>
      <c r="H21" s="58">
        <f>+'lipanj 2024'!$E12+'lipanj 2024'!$E38</f>
        <v>19531</v>
      </c>
      <c r="I21" s="58">
        <f>+'srpanj 2024'!$E12+'srpanj 2024'!$E38</f>
        <v>17566</v>
      </c>
      <c r="J21" s="58">
        <f>+'kolovoz 2024'!$E12+'kolovoz 2024'!$E38</f>
        <v>14397</v>
      </c>
      <c r="K21" s="58">
        <f>+'rujan 2024'!$E12+'rujan 2024'!$E38</f>
        <v>6494</v>
      </c>
      <c r="L21" s="58">
        <f>+'listopad 2024'!$E12+'listopad 2024'!$E38</f>
        <v>21969</v>
      </c>
      <c r="M21" s="58">
        <f>+'studeni 2024'!$E12+'studeni 2024'!$E38</f>
        <v>3917</v>
      </c>
      <c r="N21" s="58"/>
      <c r="O21" s="3">
        <f t="shared" si="1"/>
        <v>1493129</v>
      </c>
      <c r="P21" s="58">
        <f>+(O21/O33)*100</f>
        <v>0.63264114319029818</v>
      </c>
      <c r="Q21" s="30"/>
    </row>
    <row r="22" spans="1:17" ht="12.9" customHeight="1" x14ac:dyDescent="0.2">
      <c r="B22" s="20" t="s">
        <v>37</v>
      </c>
      <c r="C22" s="58">
        <f>+'siječanj 2024'!$E13+'siječanj 2024'!$E39</f>
        <v>1370</v>
      </c>
      <c r="D22" s="58">
        <f>+'veljača 2024'!$E13+'veljača 2024'!$E39</f>
        <v>2039</v>
      </c>
      <c r="E22" s="58">
        <f>+'ožujak 2024'!$E13+'ožujak 2024'!$E39</f>
        <v>1431</v>
      </c>
      <c r="F22" s="58">
        <f>+'travanj 2024'!$E13+'travanj 2024'!$E39</f>
        <v>5833</v>
      </c>
      <c r="G22" s="58">
        <f>+'svibanj 2024'!$E13+'svibanj 2024'!$E39</f>
        <v>1611</v>
      </c>
      <c r="H22" s="58">
        <f>+'lipanj 2024'!$E13+'lipanj 2024'!$E39</f>
        <v>39423</v>
      </c>
      <c r="I22" s="58">
        <f>+'srpanj 2024'!$E13+'srpanj 2024'!$E39</f>
        <v>3631</v>
      </c>
      <c r="J22" s="58">
        <f>+'kolovoz 2024'!$E13+'kolovoz 2024'!$E39</f>
        <v>7957</v>
      </c>
      <c r="K22" s="58">
        <f>+'rujan 2024'!$E13+'rujan 2024'!$E39</f>
        <v>4533</v>
      </c>
      <c r="L22" s="58">
        <f>+'listopad 2024'!$E13+'listopad 2024'!$E39</f>
        <v>2507</v>
      </c>
      <c r="M22" s="58">
        <f>+'studeni 2024'!$E13+'studeni 2024'!$E39</f>
        <v>29</v>
      </c>
      <c r="N22" s="58"/>
      <c r="O22" s="3">
        <f t="shared" si="1"/>
        <v>70364</v>
      </c>
      <c r="P22" s="58">
        <f>+(O22/O33)*100</f>
        <v>2.9813339235553085E-2</v>
      </c>
      <c r="Q22" s="20"/>
    </row>
    <row r="23" spans="1:17" ht="12.9" customHeight="1" x14ac:dyDescent="0.2">
      <c r="B23" s="4" t="s">
        <v>23</v>
      </c>
      <c r="C23" s="58">
        <f>+'siječanj 2024'!$E14+'siječanj 2024'!$E40</f>
        <v>36788</v>
      </c>
      <c r="D23" s="58">
        <f>+'veljača 2024'!$E14+'veljača 2024'!$E40</f>
        <v>19714</v>
      </c>
      <c r="E23" s="58">
        <f>+'ožujak 2024'!$E14+'ožujak 2024'!$E40</f>
        <v>7918</v>
      </c>
      <c r="F23" s="58">
        <f>+'travanj 2024'!$E14+'travanj 2024'!$E40</f>
        <v>12871</v>
      </c>
      <c r="G23" s="58">
        <f>+'svibanj 2024'!$E14+'svibanj 2024'!$E40</f>
        <v>22227</v>
      </c>
      <c r="H23" s="58">
        <f>+'lipanj 2024'!$E14+'lipanj 2024'!$E40</f>
        <v>25056</v>
      </c>
      <c r="I23" s="58">
        <f>+'srpanj 2024'!$E14+'srpanj 2024'!$E40</f>
        <v>41309</v>
      </c>
      <c r="J23" s="58">
        <f>+'kolovoz 2024'!$E14+'kolovoz 2024'!$E40</f>
        <v>30530</v>
      </c>
      <c r="K23" s="58">
        <f>+'rujan 2024'!$E14+'rujan 2024'!$E40</f>
        <v>16283</v>
      </c>
      <c r="L23" s="58">
        <f>+'listopad 2024'!$E14+'listopad 2024'!$E40</f>
        <v>5855</v>
      </c>
      <c r="M23" s="58">
        <f>+'studeni 2024'!$E14+'studeni 2024'!$E40</f>
        <v>3588</v>
      </c>
      <c r="N23" s="58"/>
      <c r="O23" s="3">
        <f t="shared" si="1"/>
        <v>222139</v>
      </c>
      <c r="P23" s="58">
        <f>+(O23/O33)*100</f>
        <v>9.4120649258804603E-2</v>
      </c>
      <c r="Q23" s="30"/>
    </row>
    <row r="24" spans="1:17" ht="12.9" customHeight="1" x14ac:dyDescent="0.2">
      <c r="B24" s="4" t="s">
        <v>24</v>
      </c>
      <c r="C24" s="58">
        <f>+'siječanj 2024'!$E15+'siječanj 2024'!$E41</f>
        <v>3885217</v>
      </c>
      <c r="D24" s="58">
        <f>+'veljača 2024'!$E15+'veljača 2024'!$E41</f>
        <v>3701103</v>
      </c>
      <c r="E24" s="58">
        <f>+'ožujak 2024'!$E15+'ožujak 2024'!$E41</f>
        <v>3624706</v>
      </c>
      <c r="F24" s="58">
        <f>+'travanj 2024'!$E15+'travanj 2024'!$E41</f>
        <v>3858326</v>
      </c>
      <c r="G24" s="58">
        <f>+'svibanj 2024'!$E15+'svibanj 2024'!$E41</f>
        <v>3863063</v>
      </c>
      <c r="H24" s="58">
        <f>+'lipanj 2024'!$E15+'lipanj 2024'!$E41</f>
        <v>4837060</v>
      </c>
      <c r="I24" s="58">
        <f>+'srpanj 2024'!$E15+'srpanj 2024'!$E41</f>
        <v>4810964</v>
      </c>
      <c r="J24" s="58">
        <f>+'kolovoz 2024'!$E15+'kolovoz 2024'!$E41</f>
        <v>4474067</v>
      </c>
      <c r="K24" s="58">
        <f>+'rujan 2024'!$E15+'rujan 2024'!$E41</f>
        <v>2912668</v>
      </c>
      <c r="L24" s="58">
        <f>+'listopad 2024'!$E15+'listopad 2024'!$E41</f>
        <v>5036173</v>
      </c>
      <c r="M24" s="58">
        <f>+'studeni 2024'!$E15+'studeni 2024'!$E41</f>
        <v>3620736</v>
      </c>
      <c r="N24" s="58"/>
      <c r="O24" s="3">
        <f t="shared" si="1"/>
        <v>44624083</v>
      </c>
      <c r="P24" s="58">
        <f>+(O24/O33)*100</f>
        <v>18.907295272504086</v>
      </c>
      <c r="Q24" s="30"/>
    </row>
    <row r="25" spans="1:17" ht="12.9" customHeight="1" x14ac:dyDescent="0.2">
      <c r="B25" s="4" t="s">
        <v>25</v>
      </c>
      <c r="C25" s="58">
        <f>+'siječanj 2024'!$E16+'siječanj 2024'!$E42</f>
        <v>820232</v>
      </c>
      <c r="D25" s="58">
        <f>+'veljača 2024'!$E16+'veljača 2024'!$E42</f>
        <v>881566</v>
      </c>
      <c r="E25" s="58">
        <f>+'ožujak 2024'!$E16+'ožujak 2024'!$E42</f>
        <v>781569</v>
      </c>
      <c r="F25" s="58">
        <f>+'travanj 2024'!$E16+'travanj 2024'!$E42</f>
        <v>813940</v>
      </c>
      <c r="G25" s="58">
        <f>+'svibanj 2024'!$E16+'svibanj 2024'!$E42</f>
        <v>1260671</v>
      </c>
      <c r="H25" s="58">
        <f>+'lipanj 2024'!$E16+'lipanj 2024'!$E42</f>
        <v>1371321</v>
      </c>
      <c r="I25" s="58">
        <f>+'srpanj 2024'!$E16+'srpanj 2024'!$E42</f>
        <v>1577674</v>
      </c>
      <c r="J25" s="58">
        <f>+'kolovoz 2024'!$E16+'kolovoz 2024'!$E42</f>
        <v>1479750</v>
      </c>
      <c r="K25" s="58">
        <f>+'rujan 2024'!$E16+'rujan 2024'!$E42</f>
        <v>1157236</v>
      </c>
      <c r="L25" s="58">
        <f>+'listopad 2024'!$E16+'listopad 2024'!$E42</f>
        <v>1069135</v>
      </c>
      <c r="M25" s="58">
        <f>+'studeni 2024'!$E16+'studeni 2024'!$E42</f>
        <v>585747</v>
      </c>
      <c r="N25" s="58"/>
      <c r="O25" s="3">
        <f t="shared" si="1"/>
        <v>11798841</v>
      </c>
      <c r="P25" s="58">
        <f>+(O25/O33)*100</f>
        <v>4.9991877852218805</v>
      </c>
      <c r="Q25" s="30"/>
    </row>
    <row r="26" spans="1:17" ht="12.9" customHeight="1" x14ac:dyDescent="0.2">
      <c r="B26" s="4" t="s">
        <v>26</v>
      </c>
      <c r="C26" s="58">
        <f>+'siječanj 2024'!$E17+'siječanj 2024'!$E43</f>
        <v>8527565</v>
      </c>
      <c r="D26" s="58">
        <f>+'veljača 2024'!$E17+'veljača 2024'!$E43</f>
        <v>10939316</v>
      </c>
      <c r="E26" s="58">
        <f>+'ožujak 2024'!$E17+'ožujak 2024'!$E43</f>
        <v>10598610</v>
      </c>
      <c r="F26" s="58">
        <f>+'travanj 2024'!$E17+'travanj 2024'!$E43</f>
        <v>12251064</v>
      </c>
      <c r="G26" s="58">
        <f>+'svibanj 2024'!$E17+'svibanj 2024'!$E43</f>
        <v>11757864</v>
      </c>
      <c r="H26" s="58">
        <f>+'lipanj 2024'!$E17+'lipanj 2024'!$E43</f>
        <v>13531861</v>
      </c>
      <c r="I26" s="58">
        <f>+'srpanj 2024'!$E17+'srpanj 2024'!$E43</f>
        <v>15739719</v>
      </c>
      <c r="J26" s="58">
        <f>+'kolovoz 2024'!$E17+'kolovoz 2024'!$E43</f>
        <v>12040531</v>
      </c>
      <c r="K26" s="58">
        <f>+'rujan 2024'!$E17+'rujan 2024'!$E43</f>
        <v>12007524</v>
      </c>
      <c r="L26" s="58">
        <f>+'listopad 2024'!$E17+'listopad 2024'!$E43</f>
        <v>12206808</v>
      </c>
      <c r="M26" s="58">
        <f>+'studeni 2024'!$E17+'studeni 2024'!$E43</f>
        <v>10757614</v>
      </c>
      <c r="N26" s="58"/>
      <c r="O26" s="3">
        <f t="shared" si="1"/>
        <v>130358476</v>
      </c>
      <c r="P26" s="58">
        <f>+(O26/O33)*100</f>
        <v>55.233094582708567</v>
      </c>
      <c r="Q26" s="30"/>
    </row>
    <row r="27" spans="1:17" ht="12.9" customHeight="1" x14ac:dyDescent="0.2">
      <c r="B27" s="4" t="s">
        <v>27</v>
      </c>
      <c r="C27" s="58">
        <f>+'siječanj 2024'!$E18+'siječanj 2024'!$E44</f>
        <v>34504</v>
      </c>
      <c r="D27" s="58">
        <f>+'veljača 2024'!$E18+'veljača 2024'!$E44</f>
        <v>35671</v>
      </c>
      <c r="E27" s="58">
        <f>+'ožujak 2024'!$E18+'ožujak 2024'!$E44</f>
        <v>69046</v>
      </c>
      <c r="F27" s="58">
        <f>+'travanj 2024'!$E18+'travanj 2024'!$E44</f>
        <v>46627</v>
      </c>
      <c r="G27" s="58">
        <f>+'svibanj 2024'!$E18+'svibanj 2024'!$E44</f>
        <v>84818</v>
      </c>
      <c r="H27" s="58">
        <f>+'lipanj 2024'!$E18+'lipanj 2024'!$E44</f>
        <v>55629</v>
      </c>
      <c r="I27" s="58">
        <f>+'srpanj 2024'!$E18+'srpanj 2024'!$E44</f>
        <v>49900</v>
      </c>
      <c r="J27" s="58">
        <f>+'kolovoz 2024'!$E18+'kolovoz 2024'!$E44</f>
        <v>51981</v>
      </c>
      <c r="K27" s="58">
        <f>+'rujan 2024'!$E18+'rujan 2024'!$E44</f>
        <v>55882</v>
      </c>
      <c r="L27" s="58">
        <f>+'listopad 2024'!$E18+'listopad 2024'!$E44</f>
        <v>64323</v>
      </c>
      <c r="M27" s="58">
        <f>+'studeni 2024'!$E18+'studeni 2024'!$E44</f>
        <v>56723</v>
      </c>
      <c r="N27" s="58"/>
      <c r="O27" s="3">
        <f t="shared" si="1"/>
        <v>605104</v>
      </c>
      <c r="P27" s="58">
        <f>+(O27/O33)*100</f>
        <v>0.25638353170357164</v>
      </c>
      <c r="Q27" s="30"/>
    </row>
    <row r="28" spans="1:17" ht="12.9" customHeight="1" x14ac:dyDescent="0.2">
      <c r="B28" s="20" t="s">
        <v>39</v>
      </c>
      <c r="C28" s="58">
        <f>+'siječanj 2024'!$E19+'siječanj 2024'!$E45</f>
        <v>1086</v>
      </c>
      <c r="D28" s="58">
        <f>+'veljača 2024'!$E19+'veljača 2024'!$E45</f>
        <v>1025</v>
      </c>
      <c r="E28" s="58">
        <f>+'ožujak 2024'!$E19+'ožujak 2024'!$E45</f>
        <v>2719</v>
      </c>
      <c r="F28" s="58">
        <f>+'travanj 2024'!$E19+'travanj 2024'!$E45</f>
        <v>2698</v>
      </c>
      <c r="G28" s="58">
        <f>+'svibanj 2024'!$E19+'svibanj 2024'!$E45</f>
        <v>3325</v>
      </c>
      <c r="H28" s="58">
        <f>+'lipanj 2024'!$E19+'lipanj 2024'!$E45</f>
        <v>6740</v>
      </c>
      <c r="I28" s="58">
        <f>+'srpanj 2024'!$E19+'srpanj 2024'!$E45</f>
        <v>4422</v>
      </c>
      <c r="J28" s="58">
        <f>+'kolovoz 2024'!$E19+'kolovoz 2024'!$E45</f>
        <v>5799</v>
      </c>
      <c r="K28" s="58">
        <f>+'rujan 2024'!$E19+'rujan 2024'!$E45</f>
        <v>4545</v>
      </c>
      <c r="L28" s="58">
        <f>+'listopad 2024'!$E19+'listopad 2024'!$E45</f>
        <v>6769</v>
      </c>
      <c r="M28" s="58">
        <f>+'studeni 2024'!$E19+'studeni 2024'!$E45</f>
        <v>1801</v>
      </c>
      <c r="N28" s="58"/>
      <c r="O28" s="3">
        <f t="shared" si="1"/>
        <v>40929</v>
      </c>
      <c r="P28" s="58">
        <f>+(O28/O33)*100</f>
        <v>1.7341682700982779E-2</v>
      </c>
      <c r="Q28" s="20"/>
    </row>
    <row r="29" spans="1:17" ht="12.9" customHeight="1" x14ac:dyDescent="0.2">
      <c r="A29" s="12"/>
      <c r="B29" s="20" t="s">
        <v>41</v>
      </c>
      <c r="C29" s="58">
        <f>+'siječanj 2024'!$E20+'siječanj 2024'!$E46</f>
        <v>896</v>
      </c>
      <c r="D29" s="58">
        <f>+'veljača 2024'!$E20+'veljača 2024'!$E46</f>
        <v>1395</v>
      </c>
      <c r="E29" s="58">
        <f>+'ožujak 2024'!$E20+'ožujak 2024'!$E46</f>
        <v>3340</v>
      </c>
      <c r="F29" s="58">
        <f>+'travanj 2024'!$E20+'travanj 2024'!$E46</f>
        <v>2797</v>
      </c>
      <c r="G29" s="58">
        <f>+'svibanj 2024'!$E20+'svibanj 2024'!$E46</f>
        <v>2916</v>
      </c>
      <c r="H29" s="58">
        <f>+'lipanj 2024'!$E20+'lipanj 2024'!$E46</f>
        <v>3431</v>
      </c>
      <c r="I29" s="58">
        <f>+'srpanj 2024'!$E20+'srpanj 2024'!$E46</f>
        <v>5277</v>
      </c>
      <c r="J29" s="58">
        <f>+'kolovoz 2024'!$E20+'kolovoz 2024'!$E46</f>
        <v>4973</v>
      </c>
      <c r="K29" s="58">
        <f>+'rujan 2024'!$E20+'rujan 2024'!$E46</f>
        <v>2695</v>
      </c>
      <c r="L29" s="58">
        <f>+'listopad 2024'!$E20+'listopad 2024'!$E46</f>
        <v>2267</v>
      </c>
      <c r="M29" s="58">
        <f>+'studeni 2024'!$E20+'studeni 2024'!$E46</f>
        <v>154</v>
      </c>
      <c r="N29" s="58"/>
      <c r="O29" s="3">
        <f t="shared" si="1"/>
        <v>30141</v>
      </c>
      <c r="P29" s="58">
        <f>+(O29/O33)*100</f>
        <v>1.2770789862696913E-2</v>
      </c>
      <c r="Q29" s="20"/>
    </row>
    <row r="30" spans="1:17" ht="12.9" customHeight="1" x14ac:dyDescent="0.2">
      <c r="B30" s="4" t="s">
        <v>28</v>
      </c>
      <c r="C30" s="58">
        <f>+'siječanj 2024'!$E21+'siječanj 2024'!$E47</f>
        <v>1311897</v>
      </c>
      <c r="D30" s="58">
        <f>+'veljača 2024'!$E21+'veljača 2024'!$E47</f>
        <v>1432855</v>
      </c>
      <c r="E30" s="58">
        <f>+'ožujak 2024'!$E21+'ožujak 2024'!$E47</f>
        <v>1517458</v>
      </c>
      <c r="F30" s="58">
        <f>+'travanj 2024'!$E21+'travanj 2024'!$E47</f>
        <v>1620809</v>
      </c>
      <c r="G30" s="58">
        <f>+'svibanj 2024'!$E21+'svibanj 2024'!$E47</f>
        <v>1683084</v>
      </c>
      <c r="H30" s="58">
        <f>+'lipanj 2024'!$E21+'lipanj 2024'!$E47</f>
        <v>1507180</v>
      </c>
      <c r="I30" s="58">
        <f>+'srpanj 2024'!$E21+'srpanj 2024'!$E47</f>
        <v>2057445</v>
      </c>
      <c r="J30" s="58">
        <f>+'kolovoz 2024'!$E21+'kolovoz 2024'!$E47</f>
        <v>1801211</v>
      </c>
      <c r="K30" s="58">
        <f>+'rujan 2024'!$E21+'rujan 2024'!$E47</f>
        <v>1669917</v>
      </c>
      <c r="L30" s="58">
        <f>+'listopad 2024'!$E21+'listopad 2024'!$E47</f>
        <v>1684763</v>
      </c>
      <c r="M30" s="58">
        <f>+'studeni 2024'!$E21+'studeni 2024'!$E47</f>
        <v>1411821</v>
      </c>
      <c r="N30" s="58"/>
      <c r="O30" s="3">
        <f t="shared" si="1"/>
        <v>17698440</v>
      </c>
      <c r="P30" s="58">
        <f>+(O30/O33)*100</f>
        <v>7.4988573085680477</v>
      </c>
      <c r="Q30" s="30"/>
    </row>
    <row r="31" spans="1:17" ht="12.9" customHeight="1" x14ac:dyDescent="0.2">
      <c r="B31" s="4" t="s">
        <v>29</v>
      </c>
      <c r="C31" s="58">
        <f>+'siječanj 2024'!$E22+'siječanj 2024'!$E48</f>
        <v>15983</v>
      </c>
      <c r="D31" s="58">
        <f>+'veljača 2024'!$E22+'veljača 2024'!$E48</f>
        <v>32525</v>
      </c>
      <c r="E31" s="58">
        <f>+'ožujak 2024'!$E22+'ožujak 2024'!$E48</f>
        <v>37497</v>
      </c>
      <c r="F31" s="58">
        <f>+'travanj 2024'!$E22+'travanj 2024'!$E48</f>
        <v>35725</v>
      </c>
      <c r="G31" s="58">
        <f>+'svibanj 2024'!$E22+'svibanj 2024'!$E48</f>
        <v>80416</v>
      </c>
      <c r="H31" s="58">
        <f>+'lipanj 2024'!$E22+'lipanj 2024'!$E48</f>
        <v>95139</v>
      </c>
      <c r="I31" s="58">
        <f>+'srpanj 2024'!$E22+'srpanj 2024'!$E48</f>
        <v>252055</v>
      </c>
      <c r="J31" s="58">
        <f>+'kolovoz 2024'!$E22+'kolovoz 2024'!$E48</f>
        <v>271741</v>
      </c>
      <c r="K31" s="58">
        <f>+'rujan 2024'!$E22+'rujan 2024'!$E48</f>
        <v>154157</v>
      </c>
      <c r="L31" s="58">
        <f>+'listopad 2024'!$E22+'listopad 2024'!$E48</f>
        <v>69597</v>
      </c>
      <c r="M31" s="58">
        <f>+'studeni 2024'!$E22+'studeni 2024'!$E48</f>
        <v>26601</v>
      </c>
      <c r="N31" s="58"/>
      <c r="O31" s="3">
        <f t="shared" si="1"/>
        <v>1071436</v>
      </c>
      <c r="P31" s="58">
        <f>+(O31/O33)*100</f>
        <v>0.45396914526155502</v>
      </c>
      <c r="Q31" s="30"/>
    </row>
    <row r="32" spans="1:17" ht="12.9" customHeight="1" x14ac:dyDescent="0.2">
      <c r="B32" s="4" t="s">
        <v>65</v>
      </c>
      <c r="C32" s="58">
        <f>+'siječanj 2024'!$E23+'siječanj 2024'!$E49</f>
        <v>36903</v>
      </c>
      <c r="D32" s="58">
        <f>+'veljača 2024'!$E23+'veljača 2024'!$E49</f>
        <v>44384</v>
      </c>
      <c r="E32" s="58">
        <f>+'ožujak 2024'!$E23+'ožujak 2024'!$E49</f>
        <v>35186</v>
      </c>
      <c r="F32" s="58">
        <f>+'travanj 2024'!$E23+'travanj 2024'!$E49</f>
        <v>56434</v>
      </c>
      <c r="G32" s="58">
        <f>+'svibanj 2024'!$E23+'svibanj 2024'!$E49</f>
        <v>51955</v>
      </c>
      <c r="H32" s="58">
        <f>+'lipanj 2024'!$E23+'lipanj 2024'!$E49</f>
        <v>43524</v>
      </c>
      <c r="I32" s="58">
        <f>+'srpanj 2024'!$E23+'srpanj 2024'!$E49</f>
        <v>76512</v>
      </c>
      <c r="J32" s="58">
        <f>+'kolovoz 2024'!$E23+'kolovoz 2024'!$E49</f>
        <v>67068</v>
      </c>
      <c r="K32" s="58">
        <f>+'rujan 2024'!$E23+'rujan 2024'!$E49</f>
        <v>49308</v>
      </c>
      <c r="L32" s="58">
        <f>+'listopad 2024'!$E23+'listopad 2024'!$E49</f>
        <v>57042</v>
      </c>
      <c r="M32" s="58">
        <f>+'studeni 2024'!$E23+'studeni 2024'!$E49</f>
        <v>21122</v>
      </c>
      <c r="N32" s="58"/>
      <c r="O32" s="3">
        <f t="shared" si="1"/>
        <v>539438</v>
      </c>
      <c r="P32" s="58">
        <f>+(O32/O33)*100</f>
        <v>0.22856074257501402</v>
      </c>
      <c r="Q32" s="30"/>
    </row>
    <row r="33" spans="2:16" ht="12.9" customHeight="1" x14ac:dyDescent="0.2">
      <c r="B33" s="51" t="s">
        <v>31</v>
      </c>
      <c r="C33" s="7">
        <f t="shared" ref="C33:N33" si="2">SUM(C15:C32)</f>
        <v>17693063</v>
      </c>
      <c r="D33" s="7">
        <f t="shared" si="2"/>
        <v>18902516</v>
      </c>
      <c r="E33" s="7">
        <f t="shared" si="2"/>
        <v>18553713</v>
      </c>
      <c r="F33" s="7">
        <f t="shared" si="2"/>
        <v>20778372</v>
      </c>
      <c r="G33" s="7">
        <f t="shared" si="2"/>
        <v>21187736</v>
      </c>
      <c r="H33" s="7">
        <f t="shared" si="2"/>
        <v>24160691</v>
      </c>
      <c r="I33" s="7">
        <f t="shared" si="2"/>
        <v>29037027</v>
      </c>
      <c r="J33" s="7">
        <f t="shared" si="2"/>
        <v>23736059</v>
      </c>
      <c r="K33" s="7">
        <f t="shared" si="2"/>
        <v>20846852</v>
      </c>
      <c r="L33" s="7">
        <f t="shared" si="2"/>
        <v>22606316</v>
      </c>
      <c r="M33" s="7">
        <f t="shared" si="2"/>
        <v>18512814</v>
      </c>
      <c r="N33" s="7">
        <f t="shared" si="2"/>
        <v>0</v>
      </c>
      <c r="O33" s="7">
        <f t="shared" ref="O33:P33" si="3">SUM(O15:O32)</f>
        <v>236015159</v>
      </c>
      <c r="P33" s="7">
        <f t="shared" si="3"/>
        <v>100.00000000000001</v>
      </c>
    </row>
    <row r="34" spans="2:16" ht="12.9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" customHeight="1" x14ac:dyDescent="0.25">
      <c r="B36" s="56" t="s">
        <v>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" customHeight="1" x14ac:dyDescent="0.25">
      <c r="B37" s="55" t="s">
        <v>72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0.199999999999999" x14ac:dyDescent="0.2">
      <c r="B39" s="8" t="s">
        <v>54</v>
      </c>
      <c r="C39" s="24" t="s">
        <v>42</v>
      </c>
      <c r="D39" s="24" t="s">
        <v>43</v>
      </c>
      <c r="E39" s="24" t="s">
        <v>44</v>
      </c>
      <c r="F39" s="24" t="s">
        <v>45</v>
      </c>
      <c r="G39" s="24" t="s">
        <v>46</v>
      </c>
      <c r="H39" s="24" t="s">
        <v>47</v>
      </c>
      <c r="I39" s="24" t="s">
        <v>48</v>
      </c>
      <c r="J39" s="24" t="s">
        <v>49</v>
      </c>
      <c r="K39" s="24" t="s">
        <v>50</v>
      </c>
      <c r="L39" s="24" t="s">
        <v>51</v>
      </c>
      <c r="M39" s="24" t="s">
        <v>52</v>
      </c>
      <c r="N39" s="24" t="s">
        <v>63</v>
      </c>
    </row>
    <row r="40" spans="2:16" ht="12.9" customHeight="1" x14ac:dyDescent="0.2">
      <c r="B40" s="54" t="s">
        <v>26</v>
      </c>
      <c r="C40" s="59">
        <f t="shared" ref="C40:E40" si="4">+(C26/C8)*100</f>
        <v>48.197222832473948</v>
      </c>
      <c r="D40" s="59">
        <f t="shared" si="4"/>
        <v>57.872274780775214</v>
      </c>
      <c r="E40" s="59">
        <f t="shared" si="4"/>
        <v>57.123929857058798</v>
      </c>
      <c r="F40" s="59">
        <f t="shared" ref="F40:G40" si="5">+(F26/F8)*100</f>
        <v>58.960653895309989</v>
      </c>
      <c r="G40" s="59">
        <f t="shared" si="5"/>
        <v>55.493725238033932</v>
      </c>
      <c r="H40" s="59">
        <f t="shared" ref="H40:J40" si="6">+(H26/H8)*100</f>
        <v>56.007756566233965</v>
      </c>
      <c r="I40" s="59">
        <f t="shared" si="6"/>
        <v>54.205683660382995</v>
      </c>
      <c r="J40" s="59">
        <f t="shared" si="6"/>
        <v>50.726748699099545</v>
      </c>
      <c r="K40" s="59">
        <f t="shared" ref="K40:L40" si="7">+(K26/K8)*100</f>
        <v>57.598739608263159</v>
      </c>
      <c r="L40" s="59">
        <f t="shared" si="7"/>
        <v>53.997334196336986</v>
      </c>
      <c r="M40" s="59">
        <f t="shared" ref="M40" si="8">+(M26/M8)*100</f>
        <v>58.109015733642657</v>
      </c>
      <c r="N40" s="59"/>
    </row>
    <row r="41" spans="2:16" ht="12.9" customHeight="1" x14ac:dyDescent="0.2">
      <c r="B41" s="54" t="s">
        <v>24</v>
      </c>
      <c r="C41" s="59">
        <f t="shared" ref="C41:E41" si="9">+(C24/C8)*100</f>
        <v>21.958984716213354</v>
      </c>
      <c r="D41" s="59">
        <f t="shared" si="9"/>
        <v>19.579949039588168</v>
      </c>
      <c r="E41" s="59">
        <f t="shared" si="9"/>
        <v>19.536283653843302</v>
      </c>
      <c r="F41" s="59">
        <f t="shared" ref="F41:G41" si="10">+(F24/F8)*100</f>
        <v>18.568952370281945</v>
      </c>
      <c r="G41" s="59">
        <f t="shared" si="10"/>
        <v>18.23254263692921</v>
      </c>
      <c r="H41" s="59">
        <f t="shared" ref="H41:J41" si="11">+(H24/H8)*100</f>
        <v>20.020371106107852</v>
      </c>
      <c r="I41" s="59">
        <f t="shared" si="11"/>
        <v>16.56837664544652</v>
      </c>
      <c r="J41" s="59">
        <f t="shared" si="11"/>
        <v>18.849241148246218</v>
      </c>
      <c r="K41" s="59">
        <f t="shared" ref="K41:L41" si="12">+(K24/K8)*100</f>
        <v>13.971740193675286</v>
      </c>
      <c r="L41" s="59">
        <f t="shared" si="12"/>
        <v>22.277725393204271</v>
      </c>
      <c r="M41" s="59">
        <f t="shared" ref="M41" si="13">+(M24/M8)*100</f>
        <v>19.55799912428224</v>
      </c>
      <c r="N41" s="59"/>
    </row>
    <row r="42" spans="2:16" ht="12.9" customHeight="1" x14ac:dyDescent="0.2">
      <c r="B42" s="25" t="s">
        <v>32</v>
      </c>
      <c r="C42" s="60">
        <f t="shared" ref="C42:E42" si="14">100-C40-C41</f>
        <v>29.843792451312698</v>
      </c>
      <c r="D42" s="60">
        <f t="shared" si="14"/>
        <v>22.547776179636617</v>
      </c>
      <c r="E42" s="60">
        <f t="shared" si="14"/>
        <v>23.3397864890979</v>
      </c>
      <c r="F42" s="60">
        <f t="shared" ref="F42:G42" si="15">100-F40-F41</f>
        <v>22.470393734408066</v>
      </c>
      <c r="G42" s="60">
        <f t="shared" si="15"/>
        <v>26.273732125036858</v>
      </c>
      <c r="H42" s="60">
        <f t="shared" ref="H42:J42" si="16">100-H40-H41</f>
        <v>23.971872327658183</v>
      </c>
      <c r="I42" s="60">
        <f t="shared" si="16"/>
        <v>29.225939694170485</v>
      </c>
      <c r="J42" s="60">
        <f t="shared" si="16"/>
        <v>30.424010152654237</v>
      </c>
      <c r="K42" s="60">
        <f t="shared" ref="K42:L42" si="17">100-K40-K41</f>
        <v>28.429520198061553</v>
      </c>
      <c r="L42" s="60">
        <f t="shared" si="17"/>
        <v>23.724940410458743</v>
      </c>
      <c r="M42" s="60">
        <f t="shared" ref="M42" si="18">100-M40-M41</f>
        <v>22.332985142075103</v>
      </c>
      <c r="N42" s="60"/>
    </row>
    <row r="43" spans="2:16" ht="12.9" customHeight="1" x14ac:dyDescent="0.2">
      <c r="B43" s="26" t="s">
        <v>30</v>
      </c>
      <c r="C43" s="61">
        <f t="shared" ref="C43:N43" si="19">SUM(C40:C42)</f>
        <v>100</v>
      </c>
      <c r="D43" s="61">
        <f t="shared" si="19"/>
        <v>100</v>
      </c>
      <c r="E43" s="61">
        <f t="shared" si="19"/>
        <v>100</v>
      </c>
      <c r="F43" s="61">
        <f t="shared" si="19"/>
        <v>100</v>
      </c>
      <c r="G43" s="61">
        <f t="shared" si="19"/>
        <v>100</v>
      </c>
      <c r="H43" s="61">
        <f t="shared" si="19"/>
        <v>100</v>
      </c>
      <c r="I43" s="61">
        <f t="shared" si="19"/>
        <v>100</v>
      </c>
      <c r="J43" s="61">
        <f t="shared" si="19"/>
        <v>100</v>
      </c>
      <c r="K43" s="61">
        <f t="shared" si="19"/>
        <v>100</v>
      </c>
      <c r="L43" s="61">
        <f t="shared" si="19"/>
        <v>100</v>
      </c>
      <c r="M43" s="61">
        <f t="shared" si="19"/>
        <v>100</v>
      </c>
      <c r="N43" s="61">
        <f t="shared" si="19"/>
        <v>0</v>
      </c>
    </row>
    <row r="45" spans="2:16" s="47" customFormat="1" ht="12.9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" customHeight="1" x14ac:dyDescent="0.25">
      <c r="B46" s="53" t="s">
        <v>33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" customHeight="1" x14ac:dyDescent="0.25">
      <c r="B47" s="52" t="s">
        <v>72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" customHeight="1" x14ac:dyDescent="0.2">
      <c r="B49" s="8"/>
      <c r="C49" s="24" t="s">
        <v>42</v>
      </c>
      <c r="D49" s="24" t="s">
        <v>43</v>
      </c>
      <c r="E49" s="24" t="s">
        <v>44</v>
      </c>
      <c r="F49" s="24" t="s">
        <v>45</v>
      </c>
      <c r="G49" s="24" t="s">
        <v>46</v>
      </c>
      <c r="H49" s="24" t="s">
        <v>47</v>
      </c>
      <c r="I49" s="24" t="s">
        <v>48</v>
      </c>
      <c r="J49" s="24" t="s">
        <v>49</v>
      </c>
      <c r="K49" s="24" t="s">
        <v>50</v>
      </c>
      <c r="L49" s="24" t="s">
        <v>51</v>
      </c>
      <c r="M49" s="24" t="s">
        <v>52</v>
      </c>
      <c r="N49" s="24" t="s">
        <v>63</v>
      </c>
    </row>
    <row r="50" spans="2:14" ht="12.9" customHeight="1" x14ac:dyDescent="0.2">
      <c r="B50" s="2" t="s">
        <v>60</v>
      </c>
      <c r="C50" s="58">
        <f>+('siječanj 2024'!$E$24/'2024'!C8)*100</f>
        <v>80.347840280679492</v>
      </c>
      <c r="D50" s="58">
        <f>+('veljača 2024'!$E$24/'2024'!D8)*100</f>
        <v>85.758546640034581</v>
      </c>
      <c r="E50" s="58">
        <f>+('ožujak 2024'!$E$24/'2024'!E8)*100</f>
        <v>84.733212160821935</v>
      </c>
      <c r="F50" s="58">
        <f>+('travanj 2024'!$E$24/'2024'!F8)*100</f>
        <v>87.901828882455277</v>
      </c>
      <c r="G50" s="58">
        <f>+('svibanj 2024'!$E$24/'2024'!G8)*100</f>
        <v>87.213980766987092</v>
      </c>
      <c r="H50" s="58">
        <f>+('lipanj 2024'!$E$24/'2024'!H8)*100</f>
        <v>88.874788390779059</v>
      </c>
      <c r="I50" s="58">
        <f>+('srpanj 2024'!$E$24/'2024'!I8)*100</f>
        <v>88.633199259690059</v>
      </c>
      <c r="J50" s="58">
        <f>+('kolovoz 2024'!$E$24/'2024'!J8)*100</f>
        <v>86.322186004003441</v>
      </c>
      <c r="K50" s="58">
        <f>+('rujan 2024'!$E$24/'2024'!K8)*100</f>
        <v>85.969056623033538</v>
      </c>
      <c r="L50" s="58">
        <f>+('listopad 2024'!$E$24/'2024'!L8)*100</f>
        <v>86.444483037395386</v>
      </c>
      <c r="M50" s="58">
        <f>+('studeni 2024'!$E$24/'2024'!M8)*100</f>
        <v>86.401165160520705</v>
      </c>
      <c r="N50" s="58"/>
    </row>
    <row r="51" spans="2:14" ht="12.9" customHeight="1" x14ac:dyDescent="0.2">
      <c r="B51" s="2" t="s">
        <v>61</v>
      </c>
      <c r="C51" s="58">
        <f>+('siječanj 2024'!$E$50/'2024'!C8)*100</f>
        <v>19.652159719320505</v>
      </c>
      <c r="D51" s="58">
        <f>+('veljača 2024'!$E$50/'2024'!D8)*100</f>
        <v>14.241453359965414</v>
      </c>
      <c r="E51" s="58">
        <f>+('ožujak 2024'!$E$50/'2024'!E8)*100</f>
        <v>15.266787839178066</v>
      </c>
      <c r="F51" s="58">
        <f>+('travanj 2024'!$E$50/'2024'!F8)*100</f>
        <v>12.098171117544725</v>
      </c>
      <c r="G51" s="58">
        <f>+('svibanj 2024'!$E$50/'2024'!G8)*100</f>
        <v>12.78601923301291</v>
      </c>
      <c r="H51" s="58">
        <f>+('lipanj 2024'!$E$50/'2024'!H8)*100</f>
        <v>11.125211609220944</v>
      </c>
      <c r="I51" s="58">
        <f>+('srpanj 2024'!$E$50/'2024'!I8)*100</f>
        <v>11.36680074030995</v>
      </c>
      <c r="J51" s="58">
        <f>+('kolovoz 2024'!$E$50/'2024'!J8)*100</f>
        <v>13.677813995996555</v>
      </c>
      <c r="K51" s="58">
        <f>+('rujan 2024'!$E$50/'2024'!K8)*100</f>
        <v>14.030943376966459</v>
      </c>
      <c r="L51" s="58">
        <f>+('listopad 2024'!$E$50/'2024'!L8)*100</f>
        <v>13.55551696260461</v>
      </c>
      <c r="M51" s="58">
        <f>+('studeni 2024'!$E$50/'2024'!M8)*100</f>
        <v>13.598834839479293</v>
      </c>
      <c r="N51" s="58"/>
    </row>
    <row r="52" spans="2:14" ht="12.9" customHeight="1" x14ac:dyDescent="0.2">
      <c r="B52" s="57" t="s">
        <v>62</v>
      </c>
      <c r="C52" s="62">
        <f>+('siječanj 2024'!$E$73/'2024'!C8)*100</f>
        <v>0</v>
      </c>
      <c r="D52" s="62">
        <f>+('veljača 2024'!$E$73/'2024'!D8)*100</f>
        <v>0</v>
      </c>
      <c r="E52" s="62">
        <f>+('ožujak 2024'!$E$73/'2024'!E8)*100</f>
        <v>0</v>
      </c>
      <c r="F52" s="62">
        <f>+('travanj 2024'!$E$73/'2024'!F8)*100</f>
        <v>0</v>
      </c>
      <c r="G52" s="62">
        <f>+('svibanj 2024'!$E$73/'2024'!G8)*100</f>
        <v>0</v>
      </c>
      <c r="H52" s="62">
        <f>+('lipanj 2024'!$E$73/'2024'!H8)*100</f>
        <v>0</v>
      </c>
      <c r="I52" s="62">
        <f>+('srpanj 2024'!$E$73/'2024'!I8)*100</f>
        <v>0</v>
      </c>
      <c r="J52" s="62">
        <f>+('kolovoz 2024'!$E$73/'2024'!J8)*100</f>
        <v>0</v>
      </c>
      <c r="K52" s="62">
        <f>+('rujan 2024'!$E$73/'2024'!K8)*100</f>
        <v>0</v>
      </c>
      <c r="L52" s="62">
        <f>+('listopad 2024'!$E$73/'2024'!L8)*100</f>
        <v>0</v>
      </c>
      <c r="M52" s="62">
        <f>+('studeni 2024'!$E$73/'2024'!M8)*100</f>
        <v>0</v>
      </c>
      <c r="N52" s="62"/>
    </row>
    <row r="53" spans="2:14" ht="12.9" customHeight="1" x14ac:dyDescent="0.2">
      <c r="B53" s="26" t="s">
        <v>30</v>
      </c>
      <c r="C53" s="19">
        <f t="shared" ref="C53:N53" si="20">SUM(C50:C52)</f>
        <v>100</v>
      </c>
      <c r="D53" s="19">
        <f t="shared" si="20"/>
        <v>100</v>
      </c>
      <c r="E53" s="19">
        <f t="shared" si="20"/>
        <v>100</v>
      </c>
      <c r="F53" s="19">
        <f t="shared" si="20"/>
        <v>100</v>
      </c>
      <c r="G53" s="19">
        <f t="shared" si="20"/>
        <v>100</v>
      </c>
      <c r="H53" s="19">
        <f t="shared" si="20"/>
        <v>100</v>
      </c>
      <c r="I53" s="19">
        <f t="shared" si="20"/>
        <v>100.00000000000001</v>
      </c>
      <c r="J53" s="19">
        <f t="shared" si="20"/>
        <v>100</v>
      </c>
      <c r="K53" s="19">
        <f t="shared" si="20"/>
        <v>100</v>
      </c>
      <c r="L53" s="19">
        <f t="shared" si="20"/>
        <v>100</v>
      </c>
      <c r="M53" s="19">
        <f t="shared" si="20"/>
        <v>100</v>
      </c>
      <c r="N53" s="19">
        <f t="shared" si="20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74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39">
        <v>626610</v>
      </c>
      <c r="E6" s="39">
        <v>367014</v>
      </c>
    </row>
    <row r="7" spans="2:5" ht="12.9" customHeight="1" x14ac:dyDescent="0.2">
      <c r="B7" s="30" t="s">
        <v>3</v>
      </c>
      <c r="C7" s="30" t="s">
        <v>17</v>
      </c>
      <c r="D7" s="39">
        <v>653950</v>
      </c>
      <c r="E7" s="39">
        <v>432096</v>
      </c>
    </row>
    <row r="8" spans="2:5" ht="12.9" customHeight="1" x14ac:dyDescent="0.2">
      <c r="B8" s="30" t="s">
        <v>4</v>
      </c>
      <c r="C8" s="30" t="s">
        <v>18</v>
      </c>
      <c r="D8" s="39">
        <v>2161550</v>
      </c>
      <c r="E8" s="39">
        <v>85364</v>
      </c>
    </row>
    <row r="9" spans="2:5" ht="12.9" customHeight="1" x14ac:dyDescent="0.2">
      <c r="B9" s="30" t="s">
        <v>5</v>
      </c>
      <c r="C9" s="30" t="s">
        <v>19</v>
      </c>
      <c r="D9" s="39">
        <v>549350</v>
      </c>
      <c r="E9" s="39">
        <v>69576</v>
      </c>
    </row>
    <row r="10" spans="2:5" ht="12.9" customHeight="1" x14ac:dyDescent="0.2">
      <c r="B10" s="30" t="s">
        <v>6</v>
      </c>
      <c r="C10" s="30" t="s">
        <v>20</v>
      </c>
      <c r="D10" s="39">
        <v>146430404</v>
      </c>
      <c r="E10" s="39">
        <v>363520</v>
      </c>
    </row>
    <row r="11" spans="2:5" ht="12.9" customHeight="1" x14ac:dyDescent="0.2">
      <c r="B11" s="30" t="s">
        <v>7</v>
      </c>
      <c r="C11" s="30" t="s">
        <v>21</v>
      </c>
      <c r="D11" s="39">
        <v>1800000</v>
      </c>
      <c r="E11" s="39">
        <v>10809</v>
      </c>
    </row>
    <row r="12" spans="2:5" ht="12.9" customHeight="1" x14ac:dyDescent="0.2">
      <c r="B12" s="30" t="s">
        <v>8</v>
      </c>
      <c r="C12" s="30" t="s">
        <v>22</v>
      </c>
      <c r="D12" s="39">
        <v>1282950</v>
      </c>
      <c r="E12" s="39">
        <v>107416</v>
      </c>
    </row>
    <row r="13" spans="2:5" ht="12.9" customHeight="1" x14ac:dyDescent="0.2">
      <c r="B13" s="30" t="s">
        <v>36</v>
      </c>
      <c r="C13" s="30" t="s">
        <v>37</v>
      </c>
      <c r="D13" s="39">
        <v>200280</v>
      </c>
      <c r="E13" s="39">
        <v>1366</v>
      </c>
    </row>
    <row r="14" spans="2:5" ht="12.9" customHeight="1" x14ac:dyDescent="0.2">
      <c r="B14" s="30" t="s">
        <v>9</v>
      </c>
      <c r="C14" s="30" t="s">
        <v>23</v>
      </c>
      <c r="D14" s="39">
        <v>328340</v>
      </c>
      <c r="E14" s="39">
        <v>24160</v>
      </c>
    </row>
    <row r="15" spans="2:5" ht="12.9" customHeight="1" x14ac:dyDescent="0.2">
      <c r="B15" s="30" t="s">
        <v>10</v>
      </c>
      <c r="C15" s="30" t="s">
        <v>24</v>
      </c>
      <c r="D15" s="39">
        <v>3449560</v>
      </c>
      <c r="E15" s="39">
        <v>3591734</v>
      </c>
    </row>
    <row r="16" spans="2:5" ht="12.9" customHeight="1" x14ac:dyDescent="0.2">
      <c r="B16" s="30" t="s">
        <v>11</v>
      </c>
      <c r="C16" s="30" t="s">
        <v>25</v>
      </c>
      <c r="D16" s="39">
        <v>575590</v>
      </c>
      <c r="E16" s="39">
        <v>652557</v>
      </c>
    </row>
    <row r="17" spans="2:17" ht="12.9" customHeight="1" x14ac:dyDescent="0.2">
      <c r="B17" s="30" t="s">
        <v>12</v>
      </c>
      <c r="C17" s="30" t="s">
        <v>26</v>
      </c>
      <c r="D17" s="39">
        <v>8653730</v>
      </c>
      <c r="E17" s="39">
        <v>7750557</v>
      </c>
    </row>
    <row r="18" spans="2:17" ht="12.9" customHeight="1" x14ac:dyDescent="0.2">
      <c r="B18" s="30" t="s">
        <v>13</v>
      </c>
      <c r="C18" s="30" t="s">
        <v>27</v>
      </c>
      <c r="D18" s="39">
        <v>2497060</v>
      </c>
      <c r="E18" s="39">
        <v>18311</v>
      </c>
    </row>
    <row r="19" spans="2:17" ht="12.9" customHeight="1" x14ac:dyDescent="0.2">
      <c r="B19" s="30" t="s">
        <v>38</v>
      </c>
      <c r="C19" s="30" t="s">
        <v>39</v>
      </c>
      <c r="D19" s="39">
        <v>5357</v>
      </c>
      <c r="E19" s="39">
        <v>880</v>
      </c>
    </row>
    <row r="20" spans="2:17" ht="12.9" customHeight="1" x14ac:dyDescent="0.2">
      <c r="B20" s="30" t="s">
        <v>40</v>
      </c>
      <c r="C20" s="30" t="s">
        <v>41</v>
      </c>
      <c r="D20" s="39">
        <v>1410</v>
      </c>
      <c r="E20" s="39">
        <v>600</v>
      </c>
    </row>
    <row r="21" spans="2:17" ht="12.9" customHeight="1" x14ac:dyDescent="0.2">
      <c r="B21" s="30" t="s">
        <v>14</v>
      </c>
      <c r="C21" s="30" t="s">
        <v>28</v>
      </c>
      <c r="D21" s="39">
        <v>1415375</v>
      </c>
      <c r="E21" s="39">
        <v>705670</v>
      </c>
      <c r="H21" s="14"/>
    </row>
    <row r="22" spans="2:17" ht="12.9" customHeight="1" x14ac:dyDescent="0.2">
      <c r="B22" s="30" t="s">
        <v>15</v>
      </c>
      <c r="C22" s="30" t="s">
        <v>29</v>
      </c>
      <c r="D22" s="39">
        <v>49830</v>
      </c>
      <c r="E22" s="39">
        <v>10345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24019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14215994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14.215994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75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55755</v>
      </c>
      <c r="E32" s="39">
        <v>34261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69210</v>
      </c>
      <c r="E33" s="39">
        <v>47219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206250</v>
      </c>
      <c r="E34" s="39">
        <v>8765</v>
      </c>
    </row>
    <row r="35" spans="2:17" ht="12.9" customHeight="1" x14ac:dyDescent="0.2">
      <c r="B35" s="30" t="s">
        <v>5</v>
      </c>
      <c r="C35" s="30" t="s">
        <v>19</v>
      </c>
      <c r="D35" s="39">
        <v>536800</v>
      </c>
      <c r="E35" s="39">
        <v>69356</v>
      </c>
    </row>
    <row r="36" spans="2:17" ht="12.9" customHeight="1" x14ac:dyDescent="0.2">
      <c r="B36" s="30" t="s">
        <v>6</v>
      </c>
      <c r="C36" s="30" t="s">
        <v>20</v>
      </c>
      <c r="D36" s="39">
        <v>112095961</v>
      </c>
      <c r="E36" s="39">
        <v>286154</v>
      </c>
    </row>
    <row r="37" spans="2:17" ht="12.9" customHeight="1" x14ac:dyDescent="0.2">
      <c r="B37" s="30" t="s">
        <v>7</v>
      </c>
      <c r="C37" s="30" t="s">
        <v>21</v>
      </c>
      <c r="D37" s="39">
        <v>198000</v>
      </c>
      <c r="E37" s="39">
        <v>1286</v>
      </c>
    </row>
    <row r="38" spans="2:17" ht="12.9" customHeight="1" x14ac:dyDescent="0.2">
      <c r="B38" s="30" t="s">
        <v>8</v>
      </c>
      <c r="C38" s="30" t="s">
        <v>22</v>
      </c>
      <c r="D38" s="39">
        <v>12938700</v>
      </c>
      <c r="E38" s="39">
        <v>1137786</v>
      </c>
    </row>
    <row r="39" spans="2:17" ht="12.9" customHeight="1" x14ac:dyDescent="0.2">
      <c r="B39" s="30" t="s">
        <v>36</v>
      </c>
      <c r="C39" s="30" t="s">
        <v>37</v>
      </c>
      <c r="D39" s="39">
        <v>310</v>
      </c>
      <c r="E39" s="39">
        <v>4</v>
      </c>
    </row>
    <row r="40" spans="2:17" ht="12.9" customHeight="1" x14ac:dyDescent="0.2">
      <c r="B40" s="30" t="s">
        <v>9</v>
      </c>
      <c r="C40" s="30" t="s">
        <v>23</v>
      </c>
      <c r="D40" s="39">
        <v>145310</v>
      </c>
      <c r="E40" s="39">
        <v>12628</v>
      </c>
    </row>
    <row r="41" spans="2:17" ht="12.9" customHeight="1" x14ac:dyDescent="0.2">
      <c r="B41" s="30" t="s">
        <v>10</v>
      </c>
      <c r="C41" s="30" t="s">
        <v>24</v>
      </c>
      <c r="D41" s="39">
        <v>272072</v>
      </c>
      <c r="E41" s="39">
        <v>293483</v>
      </c>
    </row>
    <row r="42" spans="2:17" ht="12.9" customHeight="1" x14ac:dyDescent="0.2">
      <c r="B42" s="30" t="s">
        <v>11</v>
      </c>
      <c r="C42" s="30" t="s">
        <v>25</v>
      </c>
      <c r="D42" s="39">
        <v>142000</v>
      </c>
      <c r="E42" s="39">
        <v>167675</v>
      </c>
    </row>
    <row r="43" spans="2:17" ht="12.9" customHeight="1" x14ac:dyDescent="0.2">
      <c r="B43" s="30" t="s">
        <v>12</v>
      </c>
      <c r="C43" s="30" t="s">
        <v>26</v>
      </c>
      <c r="D43" s="39">
        <v>834051</v>
      </c>
      <c r="E43" s="39">
        <v>777008</v>
      </c>
    </row>
    <row r="44" spans="2:17" ht="12.9" customHeight="1" x14ac:dyDescent="0.2">
      <c r="B44" s="30" t="s">
        <v>13</v>
      </c>
      <c r="C44" s="30" t="s">
        <v>27</v>
      </c>
      <c r="D44" s="39">
        <v>1768580</v>
      </c>
      <c r="E44" s="39">
        <v>16193</v>
      </c>
    </row>
    <row r="45" spans="2:17" ht="12.9" customHeight="1" x14ac:dyDescent="0.2">
      <c r="B45" s="30" t="s">
        <v>38</v>
      </c>
      <c r="C45" s="30" t="s">
        <v>39</v>
      </c>
      <c r="D45" s="39">
        <v>1000</v>
      </c>
      <c r="E45" s="39">
        <v>206</v>
      </c>
    </row>
    <row r="46" spans="2:17" ht="12.9" customHeight="1" x14ac:dyDescent="0.2">
      <c r="B46" s="20" t="s">
        <v>40</v>
      </c>
      <c r="C46" s="20" t="s">
        <v>41</v>
      </c>
      <c r="D46" s="39">
        <v>560</v>
      </c>
      <c r="E46" s="39">
        <v>296</v>
      </c>
    </row>
    <row r="47" spans="2:17" ht="12.9" customHeight="1" x14ac:dyDescent="0.2">
      <c r="B47" s="30" t="s">
        <v>14</v>
      </c>
      <c r="C47" s="30" t="s">
        <v>28</v>
      </c>
      <c r="D47" s="39">
        <v>1161324</v>
      </c>
      <c r="E47" s="39">
        <v>606227</v>
      </c>
    </row>
    <row r="48" spans="2:17" ht="12.9" customHeight="1" x14ac:dyDescent="0.2">
      <c r="B48" s="30" t="s">
        <v>15</v>
      </c>
      <c r="C48" s="30" t="s">
        <v>29</v>
      </c>
      <c r="D48" s="39">
        <v>23740</v>
      </c>
      <c r="E48" s="39">
        <v>5638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12884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3477069</v>
      </c>
    </row>
    <row r="51" spans="2:5" ht="12.9" customHeight="1" x14ac:dyDescent="0.2">
      <c r="B51" s="17" t="s">
        <v>68</v>
      </c>
      <c r="C51" s="6"/>
      <c r="D51" s="18"/>
      <c r="E51" s="9">
        <f>+E50/1000000</f>
        <v>3.4770690000000002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76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77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14.215994</v>
      </c>
    </row>
    <row r="81" spans="2:5" ht="12.9" customHeight="1" x14ac:dyDescent="0.2">
      <c r="B81" s="11" t="s">
        <v>35</v>
      </c>
      <c r="C81" s="11"/>
      <c r="D81" s="11"/>
      <c r="E81" s="19">
        <f>+E51</f>
        <v>3.4770690000000002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EC05-B065-4875-AEC0-D0647CDEADC5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78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39">
        <v>511350</v>
      </c>
      <c r="E6" s="39">
        <v>297360</v>
      </c>
    </row>
    <row r="7" spans="2:5" ht="12.9" customHeight="1" x14ac:dyDescent="0.2">
      <c r="B7" s="30" t="s">
        <v>3</v>
      </c>
      <c r="C7" s="30" t="s">
        <v>17</v>
      </c>
      <c r="D7" s="39">
        <v>548078</v>
      </c>
      <c r="E7" s="39">
        <v>364280</v>
      </c>
    </row>
    <row r="8" spans="2:5" ht="12.9" customHeight="1" x14ac:dyDescent="0.2">
      <c r="B8" s="30" t="s">
        <v>4</v>
      </c>
      <c r="C8" s="30" t="s">
        <v>18</v>
      </c>
      <c r="D8" s="39">
        <v>487000</v>
      </c>
      <c r="E8" s="39">
        <v>18841</v>
      </c>
    </row>
    <row r="9" spans="2:5" ht="12.9" customHeight="1" x14ac:dyDescent="0.2">
      <c r="B9" s="30" t="s">
        <v>5</v>
      </c>
      <c r="C9" s="30" t="s">
        <v>19</v>
      </c>
      <c r="D9" s="39">
        <v>183950</v>
      </c>
      <c r="E9" s="39">
        <v>22864</v>
      </c>
    </row>
    <row r="10" spans="2:5" ht="12.9" customHeight="1" x14ac:dyDescent="0.2">
      <c r="B10" s="30" t="s">
        <v>6</v>
      </c>
      <c r="C10" s="30" t="s">
        <v>20</v>
      </c>
      <c r="D10" s="39">
        <v>182861281</v>
      </c>
      <c r="E10" s="39">
        <v>449136</v>
      </c>
    </row>
    <row r="11" spans="2:5" ht="12.9" customHeight="1" x14ac:dyDescent="0.2">
      <c r="B11" s="30" t="s">
        <v>7</v>
      </c>
      <c r="C11" s="30" t="s">
        <v>21</v>
      </c>
      <c r="D11" s="39">
        <v>754000</v>
      </c>
      <c r="E11" s="39">
        <v>4287</v>
      </c>
    </row>
    <row r="12" spans="2:5" ht="12.9" customHeight="1" x14ac:dyDescent="0.2">
      <c r="B12" s="30" t="s">
        <v>8</v>
      </c>
      <c r="C12" s="30" t="s">
        <v>22</v>
      </c>
      <c r="D12" s="39">
        <v>858750</v>
      </c>
      <c r="E12" s="39">
        <v>70021</v>
      </c>
    </row>
    <row r="13" spans="2:5" ht="12.9" customHeight="1" x14ac:dyDescent="0.2">
      <c r="B13" s="30" t="s">
        <v>36</v>
      </c>
      <c r="C13" s="30" t="s">
        <v>37</v>
      </c>
      <c r="D13" s="39">
        <v>245200</v>
      </c>
      <c r="E13" s="39">
        <v>1767</v>
      </c>
    </row>
    <row r="14" spans="2:5" ht="12.9" customHeight="1" x14ac:dyDescent="0.2">
      <c r="B14" s="30" t="s">
        <v>9</v>
      </c>
      <c r="C14" s="30" t="s">
        <v>23</v>
      </c>
      <c r="D14" s="39">
        <v>110850</v>
      </c>
      <c r="E14" s="39">
        <v>8260</v>
      </c>
    </row>
    <row r="15" spans="2:5" ht="12.9" customHeight="1" x14ac:dyDescent="0.2">
      <c r="B15" s="30" t="s">
        <v>10</v>
      </c>
      <c r="C15" s="30" t="s">
        <v>24</v>
      </c>
      <c r="D15" s="39">
        <v>2964893</v>
      </c>
      <c r="E15" s="39">
        <v>3380169</v>
      </c>
    </row>
    <row r="16" spans="2:5" ht="12.9" customHeight="1" x14ac:dyDescent="0.2">
      <c r="B16" s="30" t="s">
        <v>11</v>
      </c>
      <c r="C16" s="30" t="s">
        <v>25</v>
      </c>
      <c r="D16" s="39">
        <v>612781</v>
      </c>
      <c r="E16" s="39">
        <v>699287</v>
      </c>
    </row>
    <row r="17" spans="2:17" ht="12.9" customHeight="1" x14ac:dyDescent="0.2">
      <c r="B17" s="30" t="s">
        <v>12</v>
      </c>
      <c r="C17" s="30" t="s">
        <v>26</v>
      </c>
      <c r="D17" s="39">
        <v>11173556</v>
      </c>
      <c r="E17" s="39">
        <v>10129683</v>
      </c>
    </row>
    <row r="18" spans="2:17" ht="12.9" customHeight="1" x14ac:dyDescent="0.2">
      <c r="B18" s="30" t="s">
        <v>13</v>
      </c>
      <c r="C18" s="30" t="s">
        <v>27</v>
      </c>
      <c r="D18" s="39">
        <v>1744540</v>
      </c>
      <c r="E18" s="39">
        <v>12678</v>
      </c>
    </row>
    <row r="19" spans="2:17" ht="12.9" customHeight="1" x14ac:dyDescent="0.2">
      <c r="B19" s="30" t="s">
        <v>38</v>
      </c>
      <c r="C19" s="30" t="s">
        <v>39</v>
      </c>
      <c r="D19" s="39">
        <v>4531</v>
      </c>
      <c r="E19" s="39">
        <v>745</v>
      </c>
    </row>
    <row r="20" spans="2:17" ht="12.9" customHeight="1" x14ac:dyDescent="0.2">
      <c r="B20" s="30" t="s">
        <v>40</v>
      </c>
      <c r="C20" s="30" t="s">
        <v>41</v>
      </c>
      <c r="D20" s="39">
        <v>1045</v>
      </c>
      <c r="E20" s="39">
        <v>448</v>
      </c>
    </row>
    <row r="21" spans="2:17" ht="12.9" customHeight="1" x14ac:dyDescent="0.2">
      <c r="B21" s="30" t="s">
        <v>14</v>
      </c>
      <c r="C21" s="30" t="s">
        <v>28</v>
      </c>
      <c r="D21" s="39">
        <v>1404344</v>
      </c>
      <c r="E21" s="39">
        <v>702890</v>
      </c>
      <c r="H21" s="14"/>
    </row>
    <row r="22" spans="2:17" ht="12.9" customHeight="1" x14ac:dyDescent="0.2">
      <c r="B22" s="30" t="s">
        <v>15</v>
      </c>
      <c r="C22" s="30" t="s">
        <v>29</v>
      </c>
      <c r="D22" s="39">
        <v>121845</v>
      </c>
      <c r="E22" s="39">
        <v>26473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21334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16210523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16.210522999999998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79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42265</v>
      </c>
      <c r="E32" s="39">
        <v>25696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74720</v>
      </c>
      <c r="E33" s="39">
        <v>51792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308681</v>
      </c>
      <c r="E34" s="39">
        <v>12798</v>
      </c>
    </row>
    <row r="35" spans="2:17" ht="12.9" customHeight="1" x14ac:dyDescent="0.2">
      <c r="B35" s="30" t="s">
        <v>5</v>
      </c>
      <c r="C35" s="30" t="s">
        <v>19</v>
      </c>
      <c r="D35" s="39">
        <v>187050</v>
      </c>
      <c r="E35" s="39">
        <v>24493</v>
      </c>
    </row>
    <row r="36" spans="2:17" ht="12.9" customHeight="1" x14ac:dyDescent="0.2">
      <c r="B36" s="30" t="s">
        <v>6</v>
      </c>
      <c r="C36" s="30" t="s">
        <v>20</v>
      </c>
      <c r="D36" s="39">
        <v>165099281</v>
      </c>
      <c r="E36" s="39">
        <v>415690</v>
      </c>
    </row>
    <row r="37" spans="2:17" ht="12.9" customHeight="1" x14ac:dyDescent="0.2">
      <c r="B37" s="30" t="s">
        <v>7</v>
      </c>
      <c r="C37" s="30" t="s">
        <v>21</v>
      </c>
      <c r="D37" s="39">
        <v>834000</v>
      </c>
      <c r="E37" s="39">
        <v>5330</v>
      </c>
    </row>
    <row r="38" spans="2:17" ht="12.9" customHeight="1" x14ac:dyDescent="0.2">
      <c r="B38" s="30" t="s">
        <v>8</v>
      </c>
      <c r="C38" s="30" t="s">
        <v>22</v>
      </c>
      <c r="D38" s="39">
        <v>567550</v>
      </c>
      <c r="E38" s="39">
        <v>48335</v>
      </c>
    </row>
    <row r="39" spans="2:17" ht="12.9" customHeight="1" x14ac:dyDescent="0.2">
      <c r="B39" s="30" t="s">
        <v>36</v>
      </c>
      <c r="C39" s="30" t="s">
        <v>37</v>
      </c>
      <c r="D39" s="39">
        <v>27170</v>
      </c>
      <c r="E39" s="39">
        <v>272</v>
      </c>
    </row>
    <row r="40" spans="2:17" ht="12.9" customHeight="1" x14ac:dyDescent="0.2">
      <c r="B40" s="30" t="s">
        <v>9</v>
      </c>
      <c r="C40" s="30" t="s">
        <v>23</v>
      </c>
      <c r="D40" s="39">
        <v>140950</v>
      </c>
      <c r="E40" s="39">
        <v>11454</v>
      </c>
    </row>
    <row r="41" spans="2:17" ht="12.9" customHeight="1" x14ac:dyDescent="0.2">
      <c r="B41" s="30" t="s">
        <v>10</v>
      </c>
      <c r="C41" s="30" t="s">
        <v>24</v>
      </c>
      <c r="D41" s="39">
        <v>298823</v>
      </c>
      <c r="E41" s="39">
        <v>320934</v>
      </c>
    </row>
    <row r="42" spans="2:17" ht="12.9" customHeight="1" x14ac:dyDescent="0.2">
      <c r="B42" s="30" t="s">
        <v>11</v>
      </c>
      <c r="C42" s="30" t="s">
        <v>25</v>
      </c>
      <c r="D42" s="39">
        <v>153015</v>
      </c>
      <c r="E42" s="39">
        <v>182279</v>
      </c>
    </row>
    <row r="43" spans="2:17" ht="12.9" customHeight="1" x14ac:dyDescent="0.2">
      <c r="B43" s="30" t="s">
        <v>12</v>
      </c>
      <c r="C43" s="30" t="s">
        <v>26</v>
      </c>
      <c r="D43" s="39">
        <v>859503</v>
      </c>
      <c r="E43" s="39">
        <v>809633</v>
      </c>
    </row>
    <row r="44" spans="2:17" ht="12.9" customHeight="1" x14ac:dyDescent="0.2">
      <c r="B44" s="30" t="s">
        <v>13</v>
      </c>
      <c r="C44" s="30" t="s">
        <v>27</v>
      </c>
      <c r="D44" s="39">
        <v>2552341</v>
      </c>
      <c r="E44" s="39">
        <v>22993</v>
      </c>
    </row>
    <row r="45" spans="2:17" ht="12.9" customHeight="1" x14ac:dyDescent="0.2">
      <c r="B45" s="30" t="s">
        <v>38</v>
      </c>
      <c r="C45" s="30" t="s">
        <v>39</v>
      </c>
      <c r="D45" s="39">
        <v>1371</v>
      </c>
      <c r="E45" s="39">
        <v>280</v>
      </c>
    </row>
    <row r="46" spans="2:17" ht="12.9" customHeight="1" x14ac:dyDescent="0.2">
      <c r="B46" s="20" t="s">
        <v>40</v>
      </c>
      <c r="C46" s="20" t="s">
        <v>41</v>
      </c>
      <c r="D46" s="39">
        <v>1790</v>
      </c>
      <c r="E46" s="39">
        <v>947</v>
      </c>
    </row>
    <row r="47" spans="2:17" ht="12.9" customHeight="1" x14ac:dyDescent="0.2">
      <c r="B47" s="30" t="s">
        <v>14</v>
      </c>
      <c r="C47" s="30" t="s">
        <v>28</v>
      </c>
      <c r="D47" s="39">
        <v>1398085</v>
      </c>
      <c r="E47" s="39">
        <v>729965</v>
      </c>
    </row>
    <row r="48" spans="2:17" ht="12.9" customHeight="1" x14ac:dyDescent="0.2">
      <c r="B48" s="30" t="s">
        <v>15</v>
      </c>
      <c r="C48" s="30" t="s">
        <v>29</v>
      </c>
      <c r="D48" s="39">
        <v>25315</v>
      </c>
      <c r="E48" s="39">
        <v>6052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23050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2691993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2.6919930000000001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80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81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16.210522999999998</v>
      </c>
    </row>
    <row r="81" spans="2:5" ht="12.9" customHeight="1" x14ac:dyDescent="0.2">
      <c r="B81" s="11" t="s">
        <v>35</v>
      </c>
      <c r="C81" s="11"/>
      <c r="D81" s="11"/>
      <c r="E81" s="19">
        <f>+E51</f>
        <v>2.6919930000000001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C92B-EE46-4F5B-B8B4-4FDE91D20B19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82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520570</v>
      </c>
      <c r="E6" s="66">
        <v>302243</v>
      </c>
    </row>
    <row r="7" spans="2:5" ht="12.9" customHeight="1" x14ac:dyDescent="0.2">
      <c r="B7" s="30" t="s">
        <v>3</v>
      </c>
      <c r="C7" s="30" t="s">
        <v>17</v>
      </c>
      <c r="D7" s="66">
        <v>734320</v>
      </c>
      <c r="E7" s="66">
        <v>485026</v>
      </c>
    </row>
    <row r="8" spans="2:5" ht="12.9" customHeight="1" x14ac:dyDescent="0.2">
      <c r="B8" s="30" t="s">
        <v>4</v>
      </c>
      <c r="C8" s="30" t="s">
        <v>18</v>
      </c>
      <c r="D8" s="66">
        <v>2233900</v>
      </c>
      <c r="E8" s="66">
        <v>86733</v>
      </c>
    </row>
    <row r="9" spans="2:5" ht="12.9" customHeight="1" x14ac:dyDescent="0.2">
      <c r="B9" s="30" t="s">
        <v>5</v>
      </c>
      <c r="C9" s="30" t="s">
        <v>19</v>
      </c>
      <c r="D9" s="66">
        <v>65070</v>
      </c>
      <c r="E9" s="66">
        <v>6364</v>
      </c>
    </row>
    <row r="10" spans="2:5" ht="12.9" customHeight="1" x14ac:dyDescent="0.2">
      <c r="B10" s="30" t="s">
        <v>6</v>
      </c>
      <c r="C10" s="30" t="s">
        <v>20</v>
      </c>
      <c r="D10" s="66">
        <v>195295900</v>
      </c>
      <c r="E10" s="66">
        <v>473179</v>
      </c>
    </row>
    <row r="11" spans="2:5" ht="12.9" customHeight="1" x14ac:dyDescent="0.2">
      <c r="B11" s="30" t="s">
        <v>7</v>
      </c>
      <c r="C11" s="30" t="s">
        <v>21</v>
      </c>
      <c r="D11" s="66">
        <v>1366000</v>
      </c>
      <c r="E11" s="66">
        <v>7470</v>
      </c>
    </row>
    <row r="12" spans="2:5" ht="12.9" customHeight="1" x14ac:dyDescent="0.2">
      <c r="B12" s="30" t="s">
        <v>8</v>
      </c>
      <c r="C12" s="30" t="s">
        <v>22</v>
      </c>
      <c r="D12" s="66">
        <v>177950</v>
      </c>
      <c r="E12" s="66">
        <v>12456</v>
      </c>
    </row>
    <row r="13" spans="2:5" ht="12.9" customHeight="1" x14ac:dyDescent="0.2">
      <c r="B13" s="30" t="s">
        <v>36</v>
      </c>
      <c r="C13" s="30" t="s">
        <v>37</v>
      </c>
      <c r="D13" s="66">
        <v>98850</v>
      </c>
      <c r="E13" s="67">
        <v>704</v>
      </c>
    </row>
    <row r="14" spans="2:5" ht="12.9" customHeight="1" x14ac:dyDescent="0.2">
      <c r="B14" s="30" t="s">
        <v>9</v>
      </c>
      <c r="C14" s="30" t="s">
        <v>23</v>
      </c>
      <c r="D14" s="66">
        <v>106050</v>
      </c>
      <c r="E14" s="66">
        <v>6921</v>
      </c>
    </row>
    <row r="15" spans="2:5" ht="12.9" customHeight="1" x14ac:dyDescent="0.2">
      <c r="B15" s="30" t="s">
        <v>10</v>
      </c>
      <c r="C15" s="30" t="s">
        <v>24</v>
      </c>
      <c r="D15" s="66">
        <v>3239385</v>
      </c>
      <c r="E15" s="66">
        <v>3270704</v>
      </c>
    </row>
    <row r="16" spans="2:5" ht="12.9" customHeight="1" x14ac:dyDescent="0.2">
      <c r="B16" s="30" t="s">
        <v>11</v>
      </c>
      <c r="C16" s="30" t="s">
        <v>25</v>
      </c>
      <c r="D16" s="66">
        <v>499335</v>
      </c>
      <c r="E16" s="66">
        <v>566968</v>
      </c>
    </row>
    <row r="17" spans="2:17" ht="12.9" customHeight="1" x14ac:dyDescent="0.2">
      <c r="B17" s="30" t="s">
        <v>12</v>
      </c>
      <c r="C17" s="30" t="s">
        <v>26</v>
      </c>
      <c r="D17" s="66">
        <v>10719010</v>
      </c>
      <c r="E17" s="66">
        <v>9647053</v>
      </c>
    </row>
    <row r="18" spans="2:17" ht="12.9" customHeight="1" x14ac:dyDescent="0.2">
      <c r="B18" s="30" t="s">
        <v>13</v>
      </c>
      <c r="C18" s="30" t="s">
        <v>27</v>
      </c>
      <c r="D18" s="66">
        <v>3875820</v>
      </c>
      <c r="E18" s="66">
        <v>30051</v>
      </c>
    </row>
    <row r="19" spans="2:17" ht="12.9" customHeight="1" x14ac:dyDescent="0.2">
      <c r="B19" s="30" t="s">
        <v>38</v>
      </c>
      <c r="C19" s="30" t="s">
        <v>39</v>
      </c>
      <c r="D19" s="66">
        <v>8189</v>
      </c>
      <c r="E19" s="66">
        <v>1357</v>
      </c>
    </row>
    <row r="20" spans="2:17" ht="12.9" customHeight="1" x14ac:dyDescent="0.2">
      <c r="B20" s="30" t="s">
        <v>40</v>
      </c>
      <c r="C20" s="30" t="s">
        <v>41</v>
      </c>
      <c r="D20" s="66">
        <v>6035</v>
      </c>
      <c r="E20" s="66">
        <v>2660</v>
      </c>
    </row>
    <row r="21" spans="2:17" ht="12.9" customHeight="1" x14ac:dyDescent="0.2">
      <c r="B21" s="30" t="s">
        <v>14</v>
      </c>
      <c r="C21" s="30" t="s">
        <v>28</v>
      </c>
      <c r="D21" s="66">
        <v>1553552</v>
      </c>
      <c r="E21" s="66">
        <v>778862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115890</v>
      </c>
      <c r="E22" s="66">
        <v>24284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18122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15721157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15.721157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83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25415</v>
      </c>
      <c r="E32" s="39">
        <v>15465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47230</v>
      </c>
      <c r="E33" s="39">
        <v>32416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436850</v>
      </c>
      <c r="E34" s="39">
        <v>18187</v>
      </c>
    </row>
    <row r="35" spans="2:17" ht="12.9" customHeight="1" x14ac:dyDescent="0.2">
      <c r="B35" s="30" t="s">
        <v>5</v>
      </c>
      <c r="C35" s="30" t="s">
        <v>19</v>
      </c>
      <c r="D35" s="39">
        <v>58120</v>
      </c>
      <c r="E35" s="39">
        <v>7883</v>
      </c>
    </row>
    <row r="36" spans="2:17" ht="12.9" customHeight="1" x14ac:dyDescent="0.2">
      <c r="B36" s="30" t="s">
        <v>6</v>
      </c>
      <c r="C36" s="30" t="s">
        <v>20</v>
      </c>
      <c r="D36" s="39">
        <v>169027200</v>
      </c>
      <c r="E36" s="39">
        <v>421355</v>
      </c>
    </row>
    <row r="37" spans="2:17" ht="12.9" customHeight="1" x14ac:dyDescent="0.2">
      <c r="B37" s="30" t="s">
        <v>7</v>
      </c>
      <c r="C37" s="30" t="s">
        <v>21</v>
      </c>
      <c r="D37" s="39">
        <v>735000</v>
      </c>
      <c r="E37" s="39">
        <v>4622</v>
      </c>
    </row>
    <row r="38" spans="2:17" ht="12.9" customHeight="1" x14ac:dyDescent="0.2">
      <c r="B38" s="30" t="s">
        <v>8</v>
      </c>
      <c r="C38" s="30" t="s">
        <v>22</v>
      </c>
      <c r="D38" s="39">
        <v>9500</v>
      </c>
      <c r="E38" s="39">
        <v>834</v>
      </c>
    </row>
    <row r="39" spans="2:17" ht="12.9" customHeight="1" x14ac:dyDescent="0.2">
      <c r="B39" s="30" t="s">
        <v>36</v>
      </c>
      <c r="C39" s="30" t="s">
        <v>37</v>
      </c>
      <c r="D39" s="39">
        <v>73370</v>
      </c>
      <c r="E39" s="39">
        <v>727</v>
      </c>
    </row>
    <row r="40" spans="2:17" ht="12.9" customHeight="1" x14ac:dyDescent="0.2">
      <c r="B40" s="30" t="s">
        <v>9</v>
      </c>
      <c r="C40" s="30" t="s">
        <v>23</v>
      </c>
      <c r="D40" s="39">
        <v>11320</v>
      </c>
      <c r="E40" s="39">
        <v>997</v>
      </c>
    </row>
    <row r="41" spans="2:17" ht="12.9" customHeight="1" x14ac:dyDescent="0.2">
      <c r="B41" s="30" t="s">
        <v>10</v>
      </c>
      <c r="C41" s="30" t="s">
        <v>24</v>
      </c>
      <c r="D41" s="39">
        <v>338515</v>
      </c>
      <c r="E41" s="39">
        <v>354002</v>
      </c>
    </row>
    <row r="42" spans="2:17" ht="12.9" customHeight="1" x14ac:dyDescent="0.2">
      <c r="B42" s="30" t="s">
        <v>11</v>
      </c>
      <c r="C42" s="30" t="s">
        <v>25</v>
      </c>
      <c r="D42" s="39">
        <v>180998</v>
      </c>
      <c r="E42" s="39">
        <v>214601</v>
      </c>
    </row>
    <row r="43" spans="2:17" ht="12.9" customHeight="1" x14ac:dyDescent="0.2">
      <c r="B43" s="30" t="s">
        <v>12</v>
      </c>
      <c r="C43" s="30" t="s">
        <v>26</v>
      </c>
      <c r="D43" s="39">
        <v>1019333</v>
      </c>
      <c r="E43" s="39">
        <v>951557</v>
      </c>
    </row>
    <row r="44" spans="2:17" ht="12.9" customHeight="1" x14ac:dyDescent="0.2">
      <c r="B44" s="30" t="s">
        <v>13</v>
      </c>
      <c r="C44" s="30" t="s">
        <v>27</v>
      </c>
      <c r="D44" s="39">
        <v>4337780</v>
      </c>
      <c r="E44" s="39">
        <v>38995</v>
      </c>
    </row>
    <row r="45" spans="2:17" ht="12.9" customHeight="1" x14ac:dyDescent="0.2">
      <c r="B45" s="30" t="s">
        <v>38</v>
      </c>
      <c r="C45" s="30" t="s">
        <v>39</v>
      </c>
      <c r="D45" s="39">
        <v>6607</v>
      </c>
      <c r="E45" s="39">
        <v>1362</v>
      </c>
    </row>
    <row r="46" spans="2:17" ht="12.9" customHeight="1" x14ac:dyDescent="0.2">
      <c r="B46" s="20" t="s">
        <v>40</v>
      </c>
      <c r="C46" s="20" t="s">
        <v>41</v>
      </c>
      <c r="D46" s="39">
        <v>1285</v>
      </c>
      <c r="E46" s="39">
        <v>680</v>
      </c>
    </row>
    <row r="47" spans="2:17" ht="12.9" customHeight="1" x14ac:dyDescent="0.2">
      <c r="B47" s="30" t="s">
        <v>14</v>
      </c>
      <c r="C47" s="30" t="s">
        <v>28</v>
      </c>
      <c r="D47" s="39">
        <v>1415320</v>
      </c>
      <c r="E47" s="39">
        <v>738596</v>
      </c>
    </row>
    <row r="48" spans="2:17" ht="12.9" customHeight="1" x14ac:dyDescent="0.2">
      <c r="B48" s="30" t="s">
        <v>15</v>
      </c>
      <c r="C48" s="30" t="s">
        <v>29</v>
      </c>
      <c r="D48" s="39">
        <v>55060</v>
      </c>
      <c r="E48" s="39">
        <v>13213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17064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2832556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2.8325559999999999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84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85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15.721157</v>
      </c>
    </row>
    <row r="81" spans="2:5" ht="12.9" customHeight="1" x14ac:dyDescent="0.2">
      <c r="B81" s="11" t="s">
        <v>35</v>
      </c>
      <c r="C81" s="11"/>
      <c r="D81" s="11"/>
      <c r="E81" s="19">
        <f>+E51</f>
        <v>2.8325559999999999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A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B1FE-83B5-4B93-B964-90C054BB4907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86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905060</v>
      </c>
      <c r="E6" s="66">
        <v>527927</v>
      </c>
    </row>
    <row r="7" spans="2:5" ht="12.9" customHeight="1" x14ac:dyDescent="0.2">
      <c r="B7" s="30" t="s">
        <v>3</v>
      </c>
      <c r="C7" s="30" t="s">
        <v>17</v>
      </c>
      <c r="D7" s="66">
        <v>653972</v>
      </c>
      <c r="E7" s="66">
        <v>430536</v>
      </c>
    </row>
    <row r="8" spans="2:5" ht="12.9" customHeight="1" x14ac:dyDescent="0.2">
      <c r="B8" s="30" t="s">
        <v>4</v>
      </c>
      <c r="C8" s="30" t="s">
        <v>18</v>
      </c>
      <c r="D8" s="66">
        <v>6447300</v>
      </c>
      <c r="E8" s="66">
        <v>249160</v>
      </c>
    </row>
    <row r="9" spans="2:5" ht="12.9" customHeight="1" x14ac:dyDescent="0.2">
      <c r="B9" s="30" t="s">
        <v>5</v>
      </c>
      <c r="C9" s="30" t="s">
        <v>19</v>
      </c>
      <c r="D9" s="66">
        <v>26800</v>
      </c>
      <c r="E9" s="66">
        <v>2570</v>
      </c>
    </row>
    <row r="10" spans="2:5" ht="12.9" customHeight="1" x14ac:dyDescent="0.2">
      <c r="B10" s="30" t="s">
        <v>6</v>
      </c>
      <c r="C10" s="30" t="s">
        <v>20</v>
      </c>
      <c r="D10" s="66">
        <v>154765699</v>
      </c>
      <c r="E10" s="66">
        <v>376649</v>
      </c>
    </row>
    <row r="11" spans="2:5" ht="12.9" customHeight="1" x14ac:dyDescent="0.2">
      <c r="B11" s="30" t="s">
        <v>7</v>
      </c>
      <c r="C11" s="30" t="s">
        <v>21</v>
      </c>
      <c r="D11" s="66">
        <v>1809000</v>
      </c>
      <c r="E11" s="66">
        <v>9930</v>
      </c>
    </row>
    <row r="12" spans="2:5" ht="12.9" customHeight="1" x14ac:dyDescent="0.2">
      <c r="B12" s="30" t="s">
        <v>8</v>
      </c>
      <c r="C12" s="30" t="s">
        <v>22</v>
      </c>
      <c r="D12" s="66">
        <v>166050</v>
      </c>
      <c r="E12" s="66">
        <v>10272</v>
      </c>
    </row>
    <row r="13" spans="2:5" ht="12.9" customHeight="1" x14ac:dyDescent="0.2">
      <c r="B13" s="30" t="s">
        <v>36</v>
      </c>
      <c r="C13" s="30" t="s">
        <v>37</v>
      </c>
      <c r="D13" s="66">
        <v>158050</v>
      </c>
      <c r="E13" s="67">
        <v>1126</v>
      </c>
    </row>
    <row r="14" spans="2:5" ht="12.9" customHeight="1" x14ac:dyDescent="0.2">
      <c r="B14" s="30" t="s">
        <v>9</v>
      </c>
      <c r="C14" s="30" t="s">
        <v>23</v>
      </c>
      <c r="D14" s="66">
        <v>169800</v>
      </c>
      <c r="E14" s="66">
        <v>10656</v>
      </c>
    </row>
    <row r="15" spans="2:5" ht="12.9" customHeight="1" x14ac:dyDescent="0.2">
      <c r="B15" s="30" t="s">
        <v>10</v>
      </c>
      <c r="C15" s="30" t="s">
        <v>24</v>
      </c>
      <c r="D15" s="66">
        <v>3559791</v>
      </c>
      <c r="E15" s="66">
        <v>3548122</v>
      </c>
    </row>
    <row r="16" spans="2:5" ht="12.9" customHeight="1" x14ac:dyDescent="0.2">
      <c r="B16" s="30" t="s">
        <v>11</v>
      </c>
      <c r="C16" s="30" t="s">
        <v>25</v>
      </c>
      <c r="D16" s="66">
        <v>520400</v>
      </c>
      <c r="E16" s="66">
        <v>583988</v>
      </c>
    </row>
    <row r="17" spans="2:17" ht="12.9" customHeight="1" x14ac:dyDescent="0.2">
      <c r="B17" s="30" t="s">
        <v>12</v>
      </c>
      <c r="C17" s="30" t="s">
        <v>26</v>
      </c>
      <c r="D17" s="66">
        <v>12773082</v>
      </c>
      <c r="E17" s="66">
        <v>11627626</v>
      </c>
    </row>
    <row r="18" spans="2:17" ht="12.9" customHeight="1" x14ac:dyDescent="0.2">
      <c r="B18" s="30" t="s">
        <v>13</v>
      </c>
      <c r="C18" s="30" t="s">
        <v>27</v>
      </c>
      <c r="D18" s="66">
        <v>3017900</v>
      </c>
      <c r="E18" s="66">
        <v>21971</v>
      </c>
    </row>
    <row r="19" spans="2:17" ht="12.9" customHeight="1" x14ac:dyDescent="0.2">
      <c r="B19" s="30" t="s">
        <v>38</v>
      </c>
      <c r="C19" s="30" t="s">
        <v>39</v>
      </c>
      <c r="D19" s="66">
        <v>5723</v>
      </c>
      <c r="E19" s="66">
        <v>948</v>
      </c>
    </row>
    <row r="20" spans="2:17" ht="12.9" customHeight="1" x14ac:dyDescent="0.2">
      <c r="B20" s="30" t="s">
        <v>40</v>
      </c>
      <c r="C20" s="30" t="s">
        <v>41</v>
      </c>
      <c r="D20" s="66">
        <v>3125</v>
      </c>
      <c r="E20" s="66">
        <v>1339</v>
      </c>
    </row>
    <row r="21" spans="2:17" ht="12.9" customHeight="1" x14ac:dyDescent="0.2">
      <c r="B21" s="30" t="s">
        <v>14</v>
      </c>
      <c r="C21" s="30" t="s">
        <v>28</v>
      </c>
      <c r="D21" s="66">
        <v>1622896</v>
      </c>
      <c r="E21" s="66">
        <v>811910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99480</v>
      </c>
      <c r="E22" s="66">
        <v>20868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28971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18264569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18.264569000000002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87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62865</v>
      </c>
      <c r="E32" s="39">
        <v>38028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51800</v>
      </c>
      <c r="E33" s="39">
        <v>35393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534050</v>
      </c>
      <c r="E34" s="39">
        <v>22151</v>
      </c>
    </row>
    <row r="35" spans="2:17" ht="12.9" customHeight="1" x14ac:dyDescent="0.2">
      <c r="B35" s="30" t="s">
        <v>5</v>
      </c>
      <c r="C35" s="30" t="s">
        <v>19</v>
      </c>
      <c r="D35" s="39">
        <v>52750</v>
      </c>
      <c r="E35" s="39">
        <v>7147</v>
      </c>
    </row>
    <row r="36" spans="2:17" ht="12.9" customHeight="1" x14ac:dyDescent="0.2">
      <c r="B36" s="30" t="s">
        <v>6</v>
      </c>
      <c r="C36" s="30" t="s">
        <v>20</v>
      </c>
      <c r="D36" s="39">
        <v>141960399</v>
      </c>
      <c r="E36" s="39">
        <v>356220</v>
      </c>
    </row>
    <row r="37" spans="2:17" ht="12.9" customHeight="1" x14ac:dyDescent="0.2">
      <c r="B37" s="30" t="s">
        <v>7</v>
      </c>
      <c r="C37" s="30" t="s">
        <v>21</v>
      </c>
      <c r="D37" s="39">
        <v>410000</v>
      </c>
      <c r="E37" s="39">
        <v>2563</v>
      </c>
    </row>
    <row r="38" spans="2:17" ht="12.9" customHeight="1" x14ac:dyDescent="0.2">
      <c r="B38" s="30" t="s">
        <v>8</v>
      </c>
      <c r="C38" s="30" t="s">
        <v>22</v>
      </c>
      <c r="D38" s="39">
        <v>31500</v>
      </c>
      <c r="E38" s="39">
        <v>2702</v>
      </c>
    </row>
    <row r="39" spans="2:17" ht="12.9" customHeight="1" x14ac:dyDescent="0.2">
      <c r="B39" s="30" t="s">
        <v>36</v>
      </c>
      <c r="C39" s="30" t="s">
        <v>37</v>
      </c>
      <c r="D39" s="39">
        <v>484650</v>
      </c>
      <c r="E39" s="39">
        <v>4707</v>
      </c>
    </row>
    <row r="40" spans="2:17" ht="12.9" customHeight="1" x14ac:dyDescent="0.2">
      <c r="B40" s="30" t="s">
        <v>9</v>
      </c>
      <c r="C40" s="30" t="s">
        <v>23</v>
      </c>
      <c r="D40" s="39">
        <v>25210</v>
      </c>
      <c r="E40" s="39">
        <v>2215</v>
      </c>
    </row>
    <row r="41" spans="2:17" ht="12.9" customHeight="1" x14ac:dyDescent="0.2">
      <c r="B41" s="30" t="s">
        <v>10</v>
      </c>
      <c r="C41" s="30" t="s">
        <v>24</v>
      </c>
      <c r="D41" s="39">
        <v>299491</v>
      </c>
      <c r="E41" s="39">
        <v>310204</v>
      </c>
    </row>
    <row r="42" spans="2:17" ht="12.9" customHeight="1" x14ac:dyDescent="0.2">
      <c r="B42" s="30" t="s">
        <v>11</v>
      </c>
      <c r="C42" s="30" t="s">
        <v>25</v>
      </c>
      <c r="D42" s="39">
        <v>193543</v>
      </c>
      <c r="E42" s="39">
        <v>229952</v>
      </c>
    </row>
    <row r="43" spans="2:17" ht="12.9" customHeight="1" x14ac:dyDescent="0.2">
      <c r="B43" s="30" t="s">
        <v>12</v>
      </c>
      <c r="C43" s="30" t="s">
        <v>26</v>
      </c>
      <c r="D43" s="39">
        <v>659728</v>
      </c>
      <c r="E43" s="39">
        <v>623438</v>
      </c>
    </row>
    <row r="44" spans="2:17" ht="12.9" customHeight="1" x14ac:dyDescent="0.2">
      <c r="B44" s="30" t="s">
        <v>13</v>
      </c>
      <c r="C44" s="30" t="s">
        <v>27</v>
      </c>
      <c r="D44" s="39">
        <v>2733690</v>
      </c>
      <c r="E44" s="39">
        <v>24656</v>
      </c>
    </row>
    <row r="45" spans="2:17" ht="12.9" customHeight="1" x14ac:dyDescent="0.2">
      <c r="B45" s="30" t="s">
        <v>38</v>
      </c>
      <c r="C45" s="30" t="s">
        <v>39</v>
      </c>
      <c r="D45" s="39">
        <v>8551</v>
      </c>
      <c r="E45" s="39">
        <v>1750</v>
      </c>
    </row>
    <row r="46" spans="2:17" ht="12.9" customHeight="1" x14ac:dyDescent="0.2">
      <c r="B46" s="20" t="s">
        <v>40</v>
      </c>
      <c r="C46" s="20" t="s">
        <v>41</v>
      </c>
      <c r="D46" s="39">
        <v>2755</v>
      </c>
      <c r="E46" s="39">
        <v>1458</v>
      </c>
    </row>
    <row r="47" spans="2:17" ht="12.9" customHeight="1" x14ac:dyDescent="0.2">
      <c r="B47" s="30" t="s">
        <v>14</v>
      </c>
      <c r="C47" s="30" t="s">
        <v>28</v>
      </c>
      <c r="D47" s="39">
        <v>1553692</v>
      </c>
      <c r="E47" s="39">
        <v>808899</v>
      </c>
    </row>
    <row r="48" spans="2:17" ht="12.9" customHeight="1" x14ac:dyDescent="0.2">
      <c r="B48" s="30" t="s">
        <v>15</v>
      </c>
      <c r="C48" s="30" t="s">
        <v>29</v>
      </c>
      <c r="D48" s="39">
        <v>61790</v>
      </c>
      <c r="E48" s="39">
        <v>14857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27463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2513803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2.5138029999999998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88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89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18.264569000000002</v>
      </c>
    </row>
    <row r="81" spans="2:5" ht="12.9" customHeight="1" x14ac:dyDescent="0.2">
      <c r="B81" s="11" t="s">
        <v>35</v>
      </c>
      <c r="C81" s="11"/>
      <c r="D81" s="11"/>
      <c r="E81" s="19">
        <f>+E51</f>
        <v>2.5138029999999998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AC4B-FC52-4AE6-AACB-E8770CAEBC86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90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1292115</v>
      </c>
      <c r="E6" s="66">
        <v>756540</v>
      </c>
    </row>
    <row r="7" spans="2:5" ht="12.9" customHeight="1" x14ac:dyDescent="0.2">
      <c r="B7" s="30" t="s">
        <v>3</v>
      </c>
      <c r="C7" s="30" t="s">
        <v>17</v>
      </c>
      <c r="D7" s="66">
        <v>988620</v>
      </c>
      <c r="E7" s="66">
        <v>646177</v>
      </c>
    </row>
    <row r="8" spans="2:5" ht="12.9" customHeight="1" x14ac:dyDescent="0.2">
      <c r="B8" s="30" t="s">
        <v>4</v>
      </c>
      <c r="C8" s="30" t="s">
        <v>18</v>
      </c>
      <c r="D8" s="66">
        <v>2514400</v>
      </c>
      <c r="E8" s="66">
        <v>97440</v>
      </c>
    </row>
    <row r="9" spans="2:5" ht="12.9" customHeight="1" x14ac:dyDescent="0.2">
      <c r="B9" s="30" t="s">
        <v>5</v>
      </c>
      <c r="C9" s="30" t="s">
        <v>19</v>
      </c>
      <c r="D9" s="66">
        <v>58950</v>
      </c>
      <c r="E9" s="66">
        <v>6222</v>
      </c>
    </row>
    <row r="10" spans="2:5" ht="12.9" customHeight="1" x14ac:dyDescent="0.2">
      <c r="B10" s="30" t="s">
        <v>6</v>
      </c>
      <c r="C10" s="30" t="s">
        <v>20</v>
      </c>
      <c r="D10" s="66">
        <v>153964000</v>
      </c>
      <c r="E10" s="66">
        <v>378748</v>
      </c>
    </row>
    <row r="11" spans="2:5" ht="12.9" customHeight="1" x14ac:dyDescent="0.2">
      <c r="B11" s="30" t="s">
        <v>7</v>
      </c>
      <c r="C11" s="30" t="s">
        <v>21</v>
      </c>
      <c r="D11" s="66">
        <v>3258100</v>
      </c>
      <c r="E11" s="66">
        <v>17581</v>
      </c>
    </row>
    <row r="12" spans="2:5" ht="12.9" customHeight="1" x14ac:dyDescent="0.2">
      <c r="B12" s="30" t="s">
        <v>8</v>
      </c>
      <c r="C12" s="30" t="s">
        <v>22</v>
      </c>
      <c r="D12" s="66">
        <v>149850</v>
      </c>
      <c r="E12" s="66">
        <v>9550</v>
      </c>
    </row>
    <row r="13" spans="2:5" ht="12.9" customHeight="1" x14ac:dyDescent="0.2">
      <c r="B13" s="30" t="s">
        <v>36</v>
      </c>
      <c r="C13" s="30" t="s">
        <v>37</v>
      </c>
      <c r="D13" s="66">
        <v>28100</v>
      </c>
      <c r="E13" s="67">
        <v>198</v>
      </c>
    </row>
    <row r="14" spans="2:5" ht="12.9" customHeight="1" x14ac:dyDescent="0.2">
      <c r="B14" s="30" t="s">
        <v>9</v>
      </c>
      <c r="C14" s="30" t="s">
        <v>23</v>
      </c>
      <c r="D14" s="66">
        <v>146060</v>
      </c>
      <c r="E14" s="66">
        <v>9106</v>
      </c>
    </row>
    <row r="15" spans="2:5" ht="12.9" customHeight="1" x14ac:dyDescent="0.2">
      <c r="B15" s="30" t="s">
        <v>10</v>
      </c>
      <c r="C15" s="30" t="s">
        <v>24</v>
      </c>
      <c r="D15" s="66">
        <v>3578970</v>
      </c>
      <c r="E15" s="66">
        <v>3545516</v>
      </c>
    </row>
    <row r="16" spans="2:5" ht="12.9" customHeight="1" x14ac:dyDescent="0.2">
      <c r="B16" s="30" t="s">
        <v>11</v>
      </c>
      <c r="C16" s="30" t="s">
        <v>25</v>
      </c>
      <c r="D16" s="66">
        <v>825085</v>
      </c>
      <c r="E16" s="66">
        <v>927532</v>
      </c>
    </row>
    <row r="17" spans="2:17" ht="12.9" customHeight="1" x14ac:dyDescent="0.2">
      <c r="B17" s="30" t="s">
        <v>12</v>
      </c>
      <c r="C17" s="30" t="s">
        <v>26</v>
      </c>
      <c r="D17" s="66">
        <v>12253025</v>
      </c>
      <c r="E17" s="66">
        <v>11006848</v>
      </c>
    </row>
    <row r="18" spans="2:17" ht="12.9" customHeight="1" x14ac:dyDescent="0.2">
      <c r="B18" s="30" t="s">
        <v>13</v>
      </c>
      <c r="C18" s="30" t="s">
        <v>27</v>
      </c>
      <c r="D18" s="66">
        <v>4979090</v>
      </c>
      <c r="E18" s="66">
        <v>38097</v>
      </c>
    </row>
    <row r="19" spans="2:17" ht="12.9" customHeight="1" x14ac:dyDescent="0.2">
      <c r="B19" s="30" t="s">
        <v>38</v>
      </c>
      <c r="C19" s="30" t="s">
        <v>39</v>
      </c>
      <c r="D19" s="66">
        <v>10526</v>
      </c>
      <c r="E19" s="66">
        <v>1720</v>
      </c>
    </row>
    <row r="20" spans="2:17" ht="12.9" customHeight="1" x14ac:dyDescent="0.2">
      <c r="B20" s="30" t="s">
        <v>40</v>
      </c>
      <c r="C20" s="30" t="s">
        <v>41</v>
      </c>
      <c r="D20" s="66">
        <v>3615</v>
      </c>
      <c r="E20" s="66">
        <v>1530</v>
      </c>
    </row>
    <row r="21" spans="2:17" ht="12.9" customHeight="1" x14ac:dyDescent="0.2">
      <c r="B21" s="30" t="s">
        <v>14</v>
      </c>
      <c r="C21" s="30" t="s">
        <v>28</v>
      </c>
      <c r="D21" s="66">
        <v>1879302</v>
      </c>
      <c r="E21" s="66">
        <v>939653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289095</v>
      </c>
      <c r="E22" s="66">
        <v>61951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34259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18478668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18.478667999999999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91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41620</v>
      </c>
      <c r="E32" s="39">
        <v>25652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69220</v>
      </c>
      <c r="E33" s="39">
        <v>47277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488600</v>
      </c>
      <c r="E34" s="39">
        <v>20571</v>
      </c>
    </row>
    <row r="35" spans="2:17" ht="12.9" customHeight="1" x14ac:dyDescent="0.2">
      <c r="B35" s="30" t="s">
        <v>5</v>
      </c>
      <c r="C35" s="30" t="s">
        <v>19</v>
      </c>
      <c r="D35" s="39">
        <v>56650</v>
      </c>
      <c r="E35" s="39">
        <v>7434</v>
      </c>
    </row>
    <row r="36" spans="2:17" ht="12.9" customHeight="1" x14ac:dyDescent="0.2">
      <c r="B36" s="30" t="s">
        <v>6</v>
      </c>
      <c r="C36" s="30" t="s">
        <v>20</v>
      </c>
      <c r="D36" s="39">
        <v>135315000</v>
      </c>
      <c r="E36" s="39">
        <v>342823</v>
      </c>
    </row>
    <row r="37" spans="2:17" ht="12.9" customHeight="1" x14ac:dyDescent="0.2">
      <c r="B37" s="30" t="s">
        <v>7</v>
      </c>
      <c r="C37" s="30" t="s">
        <v>21</v>
      </c>
      <c r="D37" s="39">
        <v>1611100</v>
      </c>
      <c r="E37" s="39">
        <v>9888</v>
      </c>
    </row>
    <row r="38" spans="2:17" ht="12.9" customHeight="1" x14ac:dyDescent="0.2">
      <c r="B38" s="30" t="s">
        <v>8</v>
      </c>
      <c r="C38" s="30" t="s">
        <v>22</v>
      </c>
      <c r="D38" s="39">
        <v>134100</v>
      </c>
      <c r="E38" s="39">
        <v>9883</v>
      </c>
    </row>
    <row r="39" spans="2:17" ht="12.9" customHeight="1" x14ac:dyDescent="0.2">
      <c r="B39" s="30" t="s">
        <v>36</v>
      </c>
      <c r="C39" s="30" t="s">
        <v>37</v>
      </c>
      <c r="D39" s="39">
        <v>141250</v>
      </c>
      <c r="E39" s="39">
        <v>1413</v>
      </c>
    </row>
    <row r="40" spans="2:17" ht="12.9" customHeight="1" x14ac:dyDescent="0.2">
      <c r="B40" s="30" t="s">
        <v>9</v>
      </c>
      <c r="C40" s="30" t="s">
        <v>23</v>
      </c>
      <c r="D40" s="39">
        <v>182400</v>
      </c>
      <c r="E40" s="39">
        <v>13121</v>
      </c>
    </row>
    <row r="41" spans="2:17" ht="12.9" customHeight="1" x14ac:dyDescent="0.2">
      <c r="B41" s="30" t="s">
        <v>10</v>
      </c>
      <c r="C41" s="30" t="s">
        <v>24</v>
      </c>
      <c r="D41" s="39">
        <v>308730</v>
      </c>
      <c r="E41" s="39">
        <v>317547</v>
      </c>
    </row>
    <row r="42" spans="2:17" ht="12.9" customHeight="1" x14ac:dyDescent="0.2">
      <c r="B42" s="30" t="s">
        <v>11</v>
      </c>
      <c r="C42" s="30" t="s">
        <v>25</v>
      </c>
      <c r="D42" s="39">
        <v>280920</v>
      </c>
      <c r="E42" s="39">
        <v>333139</v>
      </c>
    </row>
    <row r="43" spans="2:17" ht="12.9" customHeight="1" x14ac:dyDescent="0.2">
      <c r="B43" s="30" t="s">
        <v>12</v>
      </c>
      <c r="C43" s="30" t="s">
        <v>26</v>
      </c>
      <c r="D43" s="39">
        <v>798344</v>
      </c>
      <c r="E43" s="39">
        <v>751016</v>
      </c>
    </row>
    <row r="44" spans="2:17" ht="12.9" customHeight="1" x14ac:dyDescent="0.2">
      <c r="B44" s="30" t="s">
        <v>13</v>
      </c>
      <c r="C44" s="30" t="s">
        <v>27</v>
      </c>
      <c r="D44" s="39">
        <v>5145030</v>
      </c>
      <c r="E44" s="39">
        <v>46721</v>
      </c>
    </row>
    <row r="45" spans="2:17" ht="12.9" customHeight="1" x14ac:dyDescent="0.2">
      <c r="B45" s="30" t="s">
        <v>38</v>
      </c>
      <c r="C45" s="30" t="s">
        <v>39</v>
      </c>
      <c r="D45" s="39">
        <v>7791</v>
      </c>
      <c r="E45" s="39">
        <v>1605</v>
      </c>
    </row>
    <row r="46" spans="2:17" ht="12.9" customHeight="1" x14ac:dyDescent="0.2">
      <c r="B46" s="20" t="s">
        <v>40</v>
      </c>
      <c r="C46" s="20" t="s">
        <v>41</v>
      </c>
      <c r="D46" s="39">
        <v>2620</v>
      </c>
      <c r="E46" s="39">
        <v>1386</v>
      </c>
    </row>
    <row r="47" spans="2:17" ht="12.9" customHeight="1" x14ac:dyDescent="0.2">
      <c r="B47" s="30" t="s">
        <v>14</v>
      </c>
      <c r="C47" s="30" t="s">
        <v>28</v>
      </c>
      <c r="D47" s="39">
        <v>1425442</v>
      </c>
      <c r="E47" s="39">
        <v>743431</v>
      </c>
    </row>
    <row r="48" spans="2:17" ht="12.9" customHeight="1" x14ac:dyDescent="0.2">
      <c r="B48" s="30" t="s">
        <v>15</v>
      </c>
      <c r="C48" s="30" t="s">
        <v>29</v>
      </c>
      <c r="D48" s="39">
        <v>76055</v>
      </c>
      <c r="E48" s="39">
        <v>18465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17696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2709068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2.7090679999999998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92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93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18.478667999999999</v>
      </c>
    </row>
    <row r="81" spans="2:5" ht="12.9" customHeight="1" x14ac:dyDescent="0.2">
      <c r="B81" s="11" t="s">
        <v>35</v>
      </c>
      <c r="C81" s="11"/>
      <c r="D81" s="11"/>
      <c r="E81" s="19">
        <f>+E51</f>
        <v>2.7090679999999998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EE1B-C5D6-4D15-9FC6-67BDB2EBCF34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94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1938365</v>
      </c>
      <c r="E6" s="66">
        <v>1135833</v>
      </c>
    </row>
    <row r="7" spans="2:5" ht="12.9" customHeight="1" x14ac:dyDescent="0.2">
      <c r="B7" s="30" t="s">
        <v>3</v>
      </c>
      <c r="C7" s="30" t="s">
        <v>17</v>
      </c>
      <c r="D7" s="66">
        <v>1023065</v>
      </c>
      <c r="E7" s="66">
        <v>665011</v>
      </c>
    </row>
    <row r="8" spans="2:5" ht="12.9" customHeight="1" x14ac:dyDescent="0.2">
      <c r="B8" s="30" t="s">
        <v>4</v>
      </c>
      <c r="C8" s="30" t="s">
        <v>18</v>
      </c>
      <c r="D8" s="66">
        <v>2627920</v>
      </c>
      <c r="E8" s="66">
        <v>99771</v>
      </c>
    </row>
    <row r="9" spans="2:5" ht="12.9" customHeight="1" x14ac:dyDescent="0.2">
      <c r="B9" s="30" t="s">
        <v>5</v>
      </c>
      <c r="C9" s="30" t="s">
        <v>19</v>
      </c>
      <c r="D9" s="66">
        <v>55600</v>
      </c>
      <c r="E9" s="66">
        <v>5333</v>
      </c>
    </row>
    <row r="10" spans="2:5" ht="12.9" customHeight="1" x14ac:dyDescent="0.2">
      <c r="B10" s="30" t="s">
        <v>6</v>
      </c>
      <c r="C10" s="30" t="s">
        <v>20</v>
      </c>
      <c r="D10" s="66">
        <v>119743000</v>
      </c>
      <c r="E10" s="66">
        <v>287923</v>
      </c>
    </row>
    <row r="11" spans="2:5" ht="12.9" customHeight="1" x14ac:dyDescent="0.2">
      <c r="B11" s="30" t="s">
        <v>7</v>
      </c>
      <c r="C11" s="30" t="s">
        <v>21</v>
      </c>
      <c r="D11" s="66">
        <v>2829000</v>
      </c>
      <c r="E11" s="66">
        <v>15080</v>
      </c>
    </row>
    <row r="12" spans="2:5" ht="12.9" customHeight="1" x14ac:dyDescent="0.2">
      <c r="B12" s="30" t="s">
        <v>8</v>
      </c>
      <c r="C12" s="30" t="s">
        <v>22</v>
      </c>
      <c r="D12" s="66">
        <v>130350</v>
      </c>
      <c r="E12" s="66">
        <v>9041</v>
      </c>
    </row>
    <row r="13" spans="2:5" ht="12.9" customHeight="1" x14ac:dyDescent="0.2">
      <c r="B13" s="30" t="s">
        <v>36</v>
      </c>
      <c r="C13" s="30" t="s">
        <v>37</v>
      </c>
      <c r="D13" s="66">
        <v>1323900</v>
      </c>
      <c r="E13" s="67">
        <v>10288</v>
      </c>
    </row>
    <row r="14" spans="2:5" ht="12.9" customHeight="1" x14ac:dyDescent="0.2">
      <c r="B14" s="30" t="s">
        <v>9</v>
      </c>
      <c r="C14" s="30" t="s">
        <v>23</v>
      </c>
      <c r="D14" s="66">
        <v>286170</v>
      </c>
      <c r="E14" s="66">
        <v>18119</v>
      </c>
    </row>
    <row r="15" spans="2:5" ht="12.9" customHeight="1" x14ac:dyDescent="0.2">
      <c r="B15" s="30" t="s">
        <v>10</v>
      </c>
      <c r="C15" s="30" t="s">
        <v>24</v>
      </c>
      <c r="D15" s="66">
        <v>4513608</v>
      </c>
      <c r="E15" s="66">
        <v>4568762</v>
      </c>
    </row>
    <row r="16" spans="2:5" ht="12.9" customHeight="1" x14ac:dyDescent="0.2">
      <c r="B16" s="30" t="s">
        <v>11</v>
      </c>
      <c r="C16" s="30" t="s">
        <v>25</v>
      </c>
      <c r="D16" s="66">
        <v>953088</v>
      </c>
      <c r="E16" s="66">
        <v>1076673</v>
      </c>
    </row>
    <row r="17" spans="2:17" ht="12.9" customHeight="1" x14ac:dyDescent="0.2">
      <c r="B17" s="30" t="s">
        <v>12</v>
      </c>
      <c r="C17" s="30" t="s">
        <v>26</v>
      </c>
      <c r="D17" s="66">
        <v>14066418</v>
      </c>
      <c r="E17" s="66">
        <v>12627969</v>
      </c>
    </row>
    <row r="18" spans="2:17" ht="12.9" customHeight="1" x14ac:dyDescent="0.2">
      <c r="B18" s="30" t="s">
        <v>13</v>
      </c>
      <c r="C18" s="30" t="s">
        <v>27</v>
      </c>
      <c r="D18" s="66">
        <v>3927380</v>
      </c>
      <c r="E18" s="66">
        <v>29798</v>
      </c>
    </row>
    <row r="19" spans="2:17" ht="12.9" customHeight="1" x14ac:dyDescent="0.2">
      <c r="B19" s="30" t="s">
        <v>38</v>
      </c>
      <c r="C19" s="30" t="s">
        <v>39</v>
      </c>
      <c r="D19" s="66">
        <v>28117</v>
      </c>
      <c r="E19" s="66">
        <v>4738</v>
      </c>
    </row>
    <row r="20" spans="2:17" ht="12.9" customHeight="1" x14ac:dyDescent="0.2">
      <c r="B20" s="30" t="s">
        <v>40</v>
      </c>
      <c r="C20" s="30" t="s">
        <v>41</v>
      </c>
      <c r="D20" s="66">
        <v>5775</v>
      </c>
      <c r="E20" s="66">
        <v>2403</v>
      </c>
    </row>
    <row r="21" spans="2:17" ht="12.9" customHeight="1" x14ac:dyDescent="0.2">
      <c r="B21" s="30" t="s">
        <v>14</v>
      </c>
      <c r="C21" s="30" t="s">
        <v>28</v>
      </c>
      <c r="D21" s="66">
        <v>1607652</v>
      </c>
      <c r="E21" s="66">
        <v>801275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391950</v>
      </c>
      <c r="E22" s="66">
        <v>83453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31293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21472763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21.472763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95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127450</v>
      </c>
      <c r="E32" s="39">
        <v>78608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75355</v>
      </c>
      <c r="E33" s="39">
        <v>51329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695820</v>
      </c>
      <c r="E34" s="39">
        <v>29202</v>
      </c>
    </row>
    <row r="35" spans="2:17" ht="12.9" customHeight="1" x14ac:dyDescent="0.2">
      <c r="B35" s="30" t="s">
        <v>5</v>
      </c>
      <c r="C35" s="30" t="s">
        <v>19</v>
      </c>
      <c r="D35" s="39">
        <v>7300</v>
      </c>
      <c r="E35" s="39">
        <v>985</v>
      </c>
    </row>
    <row r="36" spans="2:17" ht="12.9" customHeight="1" x14ac:dyDescent="0.2">
      <c r="B36" s="30" t="s">
        <v>6</v>
      </c>
      <c r="C36" s="30" t="s">
        <v>20</v>
      </c>
      <c r="D36" s="39">
        <v>97050500</v>
      </c>
      <c r="E36" s="39">
        <v>242647</v>
      </c>
    </row>
    <row r="37" spans="2:17" ht="12.9" customHeight="1" x14ac:dyDescent="0.2">
      <c r="B37" s="30" t="s">
        <v>7</v>
      </c>
      <c r="C37" s="30" t="s">
        <v>21</v>
      </c>
      <c r="D37" s="39">
        <v>2123000</v>
      </c>
      <c r="E37" s="39">
        <v>13074</v>
      </c>
    </row>
    <row r="38" spans="2:17" ht="12.9" customHeight="1" x14ac:dyDescent="0.2">
      <c r="B38" s="30" t="s">
        <v>8</v>
      </c>
      <c r="C38" s="30" t="s">
        <v>22</v>
      </c>
      <c r="D38" s="39">
        <v>123328</v>
      </c>
      <c r="E38" s="39">
        <v>10490</v>
      </c>
    </row>
    <row r="39" spans="2:17" ht="12.9" customHeight="1" x14ac:dyDescent="0.2">
      <c r="B39" s="30" t="s">
        <v>36</v>
      </c>
      <c r="C39" s="30" t="s">
        <v>37</v>
      </c>
      <c r="D39" s="39">
        <v>3110370</v>
      </c>
      <c r="E39" s="39">
        <v>29135</v>
      </c>
    </row>
    <row r="40" spans="2:17" ht="12.9" customHeight="1" x14ac:dyDescent="0.2">
      <c r="B40" s="30" t="s">
        <v>9</v>
      </c>
      <c r="C40" s="30" t="s">
        <v>23</v>
      </c>
      <c r="D40" s="39">
        <v>79900</v>
      </c>
      <c r="E40" s="39">
        <v>6937</v>
      </c>
    </row>
    <row r="41" spans="2:17" ht="12.9" customHeight="1" x14ac:dyDescent="0.2">
      <c r="B41" s="30" t="s">
        <v>10</v>
      </c>
      <c r="C41" s="30" t="s">
        <v>24</v>
      </c>
      <c r="D41" s="39">
        <v>256110</v>
      </c>
      <c r="E41" s="39">
        <v>268298</v>
      </c>
    </row>
    <row r="42" spans="2:17" ht="12.9" customHeight="1" x14ac:dyDescent="0.2">
      <c r="B42" s="30" t="s">
        <v>11</v>
      </c>
      <c r="C42" s="30" t="s">
        <v>25</v>
      </c>
      <c r="D42" s="39">
        <v>245953</v>
      </c>
      <c r="E42" s="39">
        <v>294648</v>
      </c>
    </row>
    <row r="43" spans="2:17" ht="12.9" customHeight="1" x14ac:dyDescent="0.2">
      <c r="B43" s="30" t="s">
        <v>12</v>
      </c>
      <c r="C43" s="30" t="s">
        <v>26</v>
      </c>
      <c r="D43" s="39">
        <v>955970</v>
      </c>
      <c r="E43" s="39">
        <v>903892</v>
      </c>
    </row>
    <row r="44" spans="2:17" ht="12.9" customHeight="1" x14ac:dyDescent="0.2">
      <c r="B44" s="30" t="s">
        <v>13</v>
      </c>
      <c r="C44" s="30" t="s">
        <v>27</v>
      </c>
      <c r="D44" s="39">
        <v>2800560</v>
      </c>
      <c r="E44" s="39">
        <v>25831</v>
      </c>
    </row>
    <row r="45" spans="2:17" ht="12.9" customHeight="1" x14ac:dyDescent="0.2">
      <c r="B45" s="30" t="s">
        <v>38</v>
      </c>
      <c r="C45" s="30" t="s">
        <v>39</v>
      </c>
      <c r="D45" s="39">
        <v>9796</v>
      </c>
      <c r="E45" s="39">
        <v>2002</v>
      </c>
    </row>
    <row r="46" spans="2:17" ht="12.9" customHeight="1" x14ac:dyDescent="0.2">
      <c r="B46" s="20" t="s">
        <v>40</v>
      </c>
      <c r="C46" s="20" t="s">
        <v>41</v>
      </c>
      <c r="D46" s="39">
        <v>1970</v>
      </c>
      <c r="E46" s="39">
        <v>1028</v>
      </c>
    </row>
    <row r="47" spans="2:17" ht="12.9" customHeight="1" x14ac:dyDescent="0.2">
      <c r="B47" s="30" t="s">
        <v>14</v>
      </c>
      <c r="C47" s="30" t="s">
        <v>28</v>
      </c>
      <c r="D47" s="39">
        <v>1357406</v>
      </c>
      <c r="E47" s="39">
        <v>705905</v>
      </c>
    </row>
    <row r="48" spans="2:17" ht="12.9" customHeight="1" x14ac:dyDescent="0.2">
      <c r="B48" s="30" t="s">
        <v>15</v>
      </c>
      <c r="C48" s="30" t="s">
        <v>29</v>
      </c>
      <c r="D48" s="39">
        <v>48680</v>
      </c>
      <c r="E48" s="39">
        <v>11686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12231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2687928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2.6879279999999999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96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97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21.472763</v>
      </c>
    </row>
    <row r="81" spans="2:5" ht="12.9" customHeight="1" x14ac:dyDescent="0.2">
      <c r="B81" s="11" t="s">
        <v>35</v>
      </c>
      <c r="C81" s="11"/>
      <c r="D81" s="11"/>
      <c r="E81" s="19">
        <f>+E51</f>
        <v>2.6879279999999999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0FD9-AFA6-481B-B989-8A928A2FEDBD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98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3208556</v>
      </c>
      <c r="E6" s="66">
        <v>1894965</v>
      </c>
    </row>
    <row r="7" spans="2:5" ht="12.9" customHeight="1" x14ac:dyDescent="0.2">
      <c r="B7" s="30" t="s">
        <v>3</v>
      </c>
      <c r="C7" s="30" t="s">
        <v>17</v>
      </c>
      <c r="D7" s="66">
        <v>1543740</v>
      </c>
      <c r="E7" s="66">
        <v>991660</v>
      </c>
    </row>
    <row r="8" spans="2:5" ht="12.9" customHeight="1" x14ac:dyDescent="0.2">
      <c r="B8" s="30" t="s">
        <v>4</v>
      </c>
      <c r="C8" s="30" t="s">
        <v>18</v>
      </c>
      <c r="D8" s="66">
        <v>9246510</v>
      </c>
      <c r="E8" s="66">
        <v>350489</v>
      </c>
    </row>
    <row r="9" spans="2:5" ht="12.9" customHeight="1" x14ac:dyDescent="0.2">
      <c r="B9" s="30" t="s">
        <v>5</v>
      </c>
      <c r="C9" s="30" t="s">
        <v>19</v>
      </c>
      <c r="D9" s="66">
        <v>175150</v>
      </c>
      <c r="E9" s="66">
        <v>17481</v>
      </c>
    </row>
    <row r="10" spans="2:5" ht="12.9" customHeight="1" x14ac:dyDescent="0.2">
      <c r="B10" s="30" t="s">
        <v>6</v>
      </c>
      <c r="C10" s="30" t="s">
        <v>20</v>
      </c>
      <c r="D10" s="66">
        <v>212245000</v>
      </c>
      <c r="E10" s="66">
        <v>508094</v>
      </c>
    </row>
    <row r="11" spans="2:5" ht="12.9" customHeight="1" x14ac:dyDescent="0.2">
      <c r="B11" s="30" t="s">
        <v>7</v>
      </c>
      <c r="C11" s="30" t="s">
        <v>21</v>
      </c>
      <c r="D11" s="66">
        <v>6290000</v>
      </c>
      <c r="E11" s="66">
        <v>32869</v>
      </c>
    </row>
    <row r="12" spans="2:5" ht="12.9" customHeight="1" x14ac:dyDescent="0.2">
      <c r="B12" s="30" t="s">
        <v>8</v>
      </c>
      <c r="C12" s="30" t="s">
        <v>22</v>
      </c>
      <c r="D12" s="66">
        <v>197750</v>
      </c>
      <c r="E12" s="66">
        <v>12149</v>
      </c>
    </row>
    <row r="13" spans="2:5" ht="12.9" customHeight="1" x14ac:dyDescent="0.2">
      <c r="B13" s="30" t="s">
        <v>36</v>
      </c>
      <c r="C13" s="30" t="s">
        <v>37</v>
      </c>
      <c r="D13" s="66">
        <v>409000</v>
      </c>
      <c r="E13" s="67">
        <v>3086</v>
      </c>
    </row>
    <row r="14" spans="2:5" ht="12.9" customHeight="1" x14ac:dyDescent="0.2">
      <c r="B14" s="30" t="s">
        <v>9</v>
      </c>
      <c r="C14" s="30" t="s">
        <v>23</v>
      </c>
      <c r="D14" s="66">
        <v>563790</v>
      </c>
      <c r="E14" s="66">
        <v>35353</v>
      </c>
    </row>
    <row r="15" spans="2:5" ht="12.9" customHeight="1" x14ac:dyDescent="0.2">
      <c r="B15" s="30" t="s">
        <v>10</v>
      </c>
      <c r="C15" s="30" t="s">
        <v>24</v>
      </c>
      <c r="D15" s="66">
        <v>4463798</v>
      </c>
      <c r="E15" s="66">
        <v>4475000</v>
      </c>
    </row>
    <row r="16" spans="2:5" ht="12.9" customHeight="1" x14ac:dyDescent="0.2">
      <c r="B16" s="30" t="s">
        <v>11</v>
      </c>
      <c r="C16" s="30" t="s">
        <v>25</v>
      </c>
      <c r="D16" s="66">
        <v>1160340</v>
      </c>
      <c r="E16" s="66">
        <v>1310314</v>
      </c>
    </row>
    <row r="17" spans="2:17" ht="12.9" customHeight="1" x14ac:dyDescent="0.2">
      <c r="B17" s="30" t="s">
        <v>12</v>
      </c>
      <c r="C17" s="30" t="s">
        <v>26</v>
      </c>
      <c r="D17" s="66">
        <v>16472890</v>
      </c>
      <c r="E17" s="66">
        <v>14664123</v>
      </c>
    </row>
    <row r="18" spans="2:17" ht="12.9" customHeight="1" x14ac:dyDescent="0.2">
      <c r="B18" s="30" t="s">
        <v>13</v>
      </c>
      <c r="C18" s="30" t="s">
        <v>27</v>
      </c>
      <c r="D18" s="66">
        <v>3662360</v>
      </c>
      <c r="E18" s="66">
        <v>26337</v>
      </c>
    </row>
    <row r="19" spans="2:17" ht="12.9" customHeight="1" x14ac:dyDescent="0.2">
      <c r="B19" s="30" t="s">
        <v>38</v>
      </c>
      <c r="C19" s="30" t="s">
        <v>39</v>
      </c>
      <c r="D19" s="66">
        <v>16948</v>
      </c>
      <c r="E19" s="66">
        <v>2744</v>
      </c>
    </row>
    <row r="20" spans="2:17" ht="12.9" customHeight="1" x14ac:dyDescent="0.2">
      <c r="B20" s="30" t="s">
        <v>40</v>
      </c>
      <c r="C20" s="30" t="s">
        <v>41</v>
      </c>
      <c r="D20" s="66">
        <v>5960</v>
      </c>
      <c r="E20" s="66">
        <v>2516</v>
      </c>
    </row>
    <row r="21" spans="2:17" ht="12.9" customHeight="1" x14ac:dyDescent="0.2">
      <c r="B21" s="30" t="s">
        <v>14</v>
      </c>
      <c r="C21" s="30" t="s">
        <v>28</v>
      </c>
      <c r="D21" s="66">
        <v>2302291</v>
      </c>
      <c r="E21" s="66">
        <v>1147567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1007840</v>
      </c>
      <c r="E22" s="66">
        <v>215896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45803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25736446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25.736446000000001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99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148251</v>
      </c>
      <c r="E32" s="39">
        <v>91055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144945</v>
      </c>
      <c r="E33" s="39">
        <v>98030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794570</v>
      </c>
      <c r="E34" s="39">
        <v>32556</v>
      </c>
    </row>
    <row r="35" spans="2:17" ht="12.9" customHeight="1" x14ac:dyDescent="0.2">
      <c r="B35" s="30" t="s">
        <v>5</v>
      </c>
      <c r="C35" s="30" t="s">
        <v>19</v>
      </c>
      <c r="D35" s="39">
        <v>32600</v>
      </c>
      <c r="E35" s="39">
        <v>4363</v>
      </c>
    </row>
    <row r="36" spans="2:17" ht="12.9" customHeight="1" x14ac:dyDescent="0.2">
      <c r="B36" s="30" t="s">
        <v>6</v>
      </c>
      <c r="C36" s="30" t="s">
        <v>20</v>
      </c>
      <c r="D36" s="39">
        <v>149156400</v>
      </c>
      <c r="E36" s="39">
        <v>372694</v>
      </c>
    </row>
    <row r="37" spans="2:17" ht="12.9" customHeight="1" x14ac:dyDescent="0.2">
      <c r="B37" s="30" t="s">
        <v>7</v>
      </c>
      <c r="C37" s="30" t="s">
        <v>21</v>
      </c>
      <c r="D37" s="39">
        <v>1043000</v>
      </c>
      <c r="E37" s="39">
        <v>6297</v>
      </c>
    </row>
    <row r="38" spans="2:17" ht="12.9" customHeight="1" x14ac:dyDescent="0.2">
      <c r="B38" s="30" t="s">
        <v>8</v>
      </c>
      <c r="C38" s="30" t="s">
        <v>22</v>
      </c>
      <c r="D38" s="39">
        <v>63722</v>
      </c>
      <c r="E38" s="39">
        <v>5417</v>
      </c>
    </row>
    <row r="39" spans="2:17" ht="12.9" customHeight="1" x14ac:dyDescent="0.2">
      <c r="B39" s="30" t="s">
        <v>36</v>
      </c>
      <c r="C39" s="30" t="s">
        <v>37</v>
      </c>
      <c r="D39" s="39">
        <v>52850</v>
      </c>
      <c r="E39" s="39">
        <v>545</v>
      </c>
    </row>
    <row r="40" spans="2:17" ht="12.9" customHeight="1" x14ac:dyDescent="0.2">
      <c r="B40" s="30" t="s">
        <v>9</v>
      </c>
      <c r="C40" s="30" t="s">
        <v>23</v>
      </c>
      <c r="D40" s="39">
        <v>79730</v>
      </c>
      <c r="E40" s="39">
        <v>5956</v>
      </c>
    </row>
    <row r="41" spans="2:17" ht="12.9" customHeight="1" x14ac:dyDescent="0.2">
      <c r="B41" s="30" t="s">
        <v>10</v>
      </c>
      <c r="C41" s="30" t="s">
        <v>24</v>
      </c>
      <c r="D41" s="39">
        <v>320869</v>
      </c>
      <c r="E41" s="39">
        <v>335964</v>
      </c>
    </row>
    <row r="42" spans="2:17" ht="12.9" customHeight="1" x14ac:dyDescent="0.2">
      <c r="B42" s="30" t="s">
        <v>11</v>
      </c>
      <c r="C42" s="30" t="s">
        <v>25</v>
      </c>
      <c r="D42" s="39">
        <v>221685</v>
      </c>
      <c r="E42" s="39">
        <v>267360</v>
      </c>
    </row>
    <row r="43" spans="2:17" ht="12.9" customHeight="1" x14ac:dyDescent="0.2">
      <c r="B43" s="30" t="s">
        <v>12</v>
      </c>
      <c r="C43" s="30" t="s">
        <v>26</v>
      </c>
      <c r="D43" s="39">
        <v>1149849</v>
      </c>
      <c r="E43" s="39">
        <v>1075596</v>
      </c>
    </row>
    <row r="44" spans="2:17" ht="12.9" customHeight="1" x14ac:dyDescent="0.2">
      <c r="B44" s="30" t="s">
        <v>13</v>
      </c>
      <c r="C44" s="30" t="s">
        <v>27</v>
      </c>
      <c r="D44" s="39">
        <v>2587050</v>
      </c>
      <c r="E44" s="39">
        <v>23563</v>
      </c>
    </row>
    <row r="45" spans="2:17" ht="12.9" customHeight="1" x14ac:dyDescent="0.2">
      <c r="B45" s="30" t="s">
        <v>38</v>
      </c>
      <c r="C45" s="30" t="s">
        <v>39</v>
      </c>
      <c r="D45" s="39">
        <v>8183</v>
      </c>
      <c r="E45" s="39">
        <v>1678</v>
      </c>
    </row>
    <row r="46" spans="2:17" ht="12.9" customHeight="1" x14ac:dyDescent="0.2">
      <c r="B46" s="20" t="s">
        <v>40</v>
      </c>
      <c r="C46" s="20" t="s">
        <v>41</v>
      </c>
      <c r="D46" s="39">
        <v>5285</v>
      </c>
      <c r="E46" s="39">
        <v>2761</v>
      </c>
    </row>
    <row r="47" spans="2:17" ht="12.9" customHeight="1" x14ac:dyDescent="0.2">
      <c r="B47" s="30" t="s">
        <v>14</v>
      </c>
      <c r="C47" s="30" t="s">
        <v>28</v>
      </c>
      <c r="D47" s="39">
        <v>1746269</v>
      </c>
      <c r="E47" s="39">
        <v>909878</v>
      </c>
    </row>
    <row r="48" spans="2:17" ht="12.9" customHeight="1" x14ac:dyDescent="0.2">
      <c r="B48" s="30" t="s">
        <v>15</v>
      </c>
      <c r="C48" s="30" t="s">
        <v>29</v>
      </c>
      <c r="D48" s="39">
        <v>151720</v>
      </c>
      <c r="E48" s="39">
        <v>36159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30709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3300581</v>
      </c>
    </row>
    <row r="51" spans="2:5" ht="12.9" customHeight="1" x14ac:dyDescent="0.2">
      <c r="B51" s="17" t="s">
        <v>68</v>
      </c>
      <c r="C51" s="6"/>
      <c r="D51" s="18"/>
      <c r="E51" s="9">
        <f>+E50/1000000</f>
        <v>3.3005810000000002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100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97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25.736446000000001</v>
      </c>
    </row>
    <row r="81" spans="2:5" ht="12.9" customHeight="1" x14ac:dyDescent="0.2">
      <c r="B81" s="11" t="s">
        <v>35</v>
      </c>
      <c r="C81" s="11"/>
      <c r="D81" s="11"/>
      <c r="E81" s="19">
        <f>+E51</f>
        <v>3.3005810000000002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0FD0-9793-41FF-8C50-7C905352CDB4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101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2001019</v>
      </c>
      <c r="E6" s="66">
        <v>1147554</v>
      </c>
    </row>
    <row r="7" spans="2:5" ht="12.9" customHeight="1" x14ac:dyDescent="0.2">
      <c r="B7" s="30" t="s">
        <v>3</v>
      </c>
      <c r="C7" s="30" t="s">
        <v>17</v>
      </c>
      <c r="D7" s="66">
        <v>1335645</v>
      </c>
      <c r="E7" s="66">
        <v>846867</v>
      </c>
    </row>
    <row r="8" spans="2:5" ht="12.9" customHeight="1" x14ac:dyDescent="0.2">
      <c r="B8" s="30" t="s">
        <v>4</v>
      </c>
      <c r="C8" s="30" t="s">
        <v>18</v>
      </c>
      <c r="D8" s="66">
        <v>5197311</v>
      </c>
      <c r="E8" s="66">
        <v>194442</v>
      </c>
    </row>
    <row r="9" spans="2:5" ht="12.9" customHeight="1" x14ac:dyDescent="0.2">
      <c r="B9" s="30" t="s">
        <v>5</v>
      </c>
      <c r="C9" s="30" t="s">
        <v>19</v>
      </c>
      <c r="D9" s="66">
        <v>153450</v>
      </c>
      <c r="E9" s="66">
        <v>15005</v>
      </c>
    </row>
    <row r="10" spans="2:5" ht="12.9" customHeight="1" x14ac:dyDescent="0.2">
      <c r="B10" s="30" t="s">
        <v>6</v>
      </c>
      <c r="C10" s="30" t="s">
        <v>20</v>
      </c>
      <c r="D10" s="66">
        <v>251196248</v>
      </c>
      <c r="E10" s="66">
        <v>599341</v>
      </c>
    </row>
    <row r="11" spans="2:5" ht="12.9" customHeight="1" x14ac:dyDescent="0.2">
      <c r="B11" s="30" t="s">
        <v>7</v>
      </c>
      <c r="C11" s="30" t="s">
        <v>21</v>
      </c>
      <c r="D11" s="66">
        <v>3914000</v>
      </c>
      <c r="E11" s="66">
        <v>20643</v>
      </c>
    </row>
    <row r="12" spans="2:5" ht="12.9" customHeight="1" x14ac:dyDescent="0.2">
      <c r="B12" s="30" t="s">
        <v>8</v>
      </c>
      <c r="C12" s="30" t="s">
        <v>22</v>
      </c>
      <c r="D12" s="66">
        <v>127000</v>
      </c>
      <c r="E12" s="66">
        <v>7712</v>
      </c>
    </row>
    <row r="13" spans="2:5" ht="12.9" customHeight="1" x14ac:dyDescent="0.2">
      <c r="B13" s="30" t="s">
        <v>36</v>
      </c>
      <c r="C13" s="30" t="s">
        <v>37</v>
      </c>
      <c r="D13" s="66">
        <v>343260</v>
      </c>
      <c r="E13" s="66">
        <v>2476</v>
      </c>
    </row>
    <row r="14" spans="2:5" ht="12.9" customHeight="1" x14ac:dyDescent="0.2">
      <c r="B14" s="30" t="s">
        <v>9</v>
      </c>
      <c r="C14" s="30" t="s">
        <v>23</v>
      </c>
      <c r="D14" s="66">
        <v>353470</v>
      </c>
      <c r="E14" s="66">
        <v>22050</v>
      </c>
    </row>
    <row r="15" spans="2:5" ht="12.9" customHeight="1" x14ac:dyDescent="0.2">
      <c r="B15" s="30" t="s">
        <v>10</v>
      </c>
      <c r="C15" s="30" t="s">
        <v>24</v>
      </c>
      <c r="D15" s="66">
        <v>4054210</v>
      </c>
      <c r="E15" s="66">
        <v>4156571</v>
      </c>
    </row>
    <row r="16" spans="2:5" ht="12.9" customHeight="1" x14ac:dyDescent="0.2">
      <c r="B16" s="30" t="s">
        <v>11</v>
      </c>
      <c r="C16" s="30" t="s">
        <v>25</v>
      </c>
      <c r="D16" s="66">
        <v>1087295</v>
      </c>
      <c r="E16" s="66">
        <v>1215341</v>
      </c>
    </row>
    <row r="17" spans="2:17" ht="12.9" customHeight="1" x14ac:dyDescent="0.2">
      <c r="B17" s="30" t="s">
        <v>12</v>
      </c>
      <c r="C17" s="30" t="s">
        <v>26</v>
      </c>
      <c r="D17" s="66">
        <v>12513542</v>
      </c>
      <c r="E17" s="66">
        <v>10947991</v>
      </c>
    </row>
    <row r="18" spans="2:17" ht="12.9" customHeight="1" x14ac:dyDescent="0.2">
      <c r="B18" s="30" t="s">
        <v>13</v>
      </c>
      <c r="C18" s="30" t="s">
        <v>27</v>
      </c>
      <c r="D18" s="66">
        <v>3430870</v>
      </c>
      <c r="E18" s="66">
        <v>24811</v>
      </c>
    </row>
    <row r="19" spans="2:17" ht="12.9" customHeight="1" x14ac:dyDescent="0.2">
      <c r="B19" s="30" t="s">
        <v>38</v>
      </c>
      <c r="C19" s="30" t="s">
        <v>39</v>
      </c>
      <c r="D19" s="66">
        <v>23976</v>
      </c>
      <c r="E19" s="66">
        <v>3847</v>
      </c>
    </row>
    <row r="20" spans="2:17" ht="12.9" customHeight="1" x14ac:dyDescent="0.2">
      <c r="B20" s="30" t="s">
        <v>40</v>
      </c>
      <c r="C20" s="30" t="s">
        <v>41</v>
      </c>
      <c r="D20" s="66">
        <v>5135</v>
      </c>
      <c r="E20" s="66">
        <v>2116</v>
      </c>
    </row>
    <row r="21" spans="2:17" ht="12.9" customHeight="1" x14ac:dyDescent="0.2">
      <c r="B21" s="30" t="s">
        <v>14</v>
      </c>
      <c r="C21" s="30" t="s">
        <v>28</v>
      </c>
      <c r="D21" s="66">
        <v>2017499</v>
      </c>
      <c r="E21" s="66">
        <v>999313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1098185</v>
      </c>
      <c r="E22" s="66">
        <v>235538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47867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20489485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20.489484999999998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102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170419</v>
      </c>
      <c r="E32" s="66">
        <v>103233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96155</v>
      </c>
      <c r="E33" s="66">
        <v>64598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1607051</v>
      </c>
      <c r="E34" s="66">
        <v>66269</v>
      </c>
    </row>
    <row r="35" spans="2:17" ht="12.9" customHeight="1" x14ac:dyDescent="0.2">
      <c r="B35" s="30" t="s">
        <v>5</v>
      </c>
      <c r="C35" s="30" t="s">
        <v>19</v>
      </c>
      <c r="D35" s="66">
        <v>15900</v>
      </c>
      <c r="E35" s="66">
        <v>2148</v>
      </c>
    </row>
    <row r="36" spans="2:17" ht="12.9" customHeight="1" x14ac:dyDescent="0.2">
      <c r="B36" s="30" t="s">
        <v>6</v>
      </c>
      <c r="C36" s="30" t="s">
        <v>20</v>
      </c>
      <c r="D36" s="66">
        <v>168707348</v>
      </c>
      <c r="E36" s="66">
        <v>419968</v>
      </c>
    </row>
    <row r="37" spans="2:17" ht="12.9" customHeight="1" x14ac:dyDescent="0.2">
      <c r="B37" s="30" t="s">
        <v>7</v>
      </c>
      <c r="C37" s="30" t="s">
        <v>21</v>
      </c>
      <c r="D37" s="66">
        <v>933000</v>
      </c>
      <c r="E37" s="66">
        <v>5986</v>
      </c>
    </row>
    <row r="38" spans="2:17" ht="12.9" customHeight="1" x14ac:dyDescent="0.2">
      <c r="B38" s="30" t="s">
        <v>8</v>
      </c>
      <c r="C38" s="30" t="s">
        <v>22</v>
      </c>
      <c r="D38" s="66">
        <v>98050</v>
      </c>
      <c r="E38" s="66">
        <v>6685</v>
      </c>
    </row>
    <row r="39" spans="2:17" ht="12.9" customHeight="1" x14ac:dyDescent="0.2">
      <c r="B39" s="30" t="s">
        <v>36</v>
      </c>
      <c r="C39" s="30" t="s">
        <v>37</v>
      </c>
      <c r="D39" s="66">
        <v>543260</v>
      </c>
      <c r="E39" s="66">
        <v>5481</v>
      </c>
    </row>
    <row r="40" spans="2:17" ht="12.9" customHeight="1" x14ac:dyDescent="0.2">
      <c r="B40" s="30" t="s">
        <v>9</v>
      </c>
      <c r="C40" s="30" t="s">
        <v>23</v>
      </c>
      <c r="D40" s="66">
        <v>97160</v>
      </c>
      <c r="E40" s="66">
        <v>8480</v>
      </c>
    </row>
    <row r="41" spans="2:17" ht="12.9" customHeight="1" x14ac:dyDescent="0.2">
      <c r="B41" s="30" t="s">
        <v>10</v>
      </c>
      <c r="C41" s="30" t="s">
        <v>24</v>
      </c>
      <c r="D41" s="66">
        <v>298670</v>
      </c>
      <c r="E41" s="66">
        <v>317496</v>
      </c>
    </row>
    <row r="42" spans="2:17" ht="12.9" customHeight="1" x14ac:dyDescent="0.2">
      <c r="B42" s="30" t="s">
        <v>11</v>
      </c>
      <c r="C42" s="30" t="s">
        <v>25</v>
      </c>
      <c r="D42" s="66">
        <v>222105</v>
      </c>
      <c r="E42" s="66">
        <v>264409</v>
      </c>
    </row>
    <row r="43" spans="2:17" ht="12.9" customHeight="1" x14ac:dyDescent="0.2">
      <c r="B43" s="30" t="s">
        <v>12</v>
      </c>
      <c r="C43" s="30" t="s">
        <v>26</v>
      </c>
      <c r="D43" s="66">
        <v>1183346</v>
      </c>
      <c r="E43" s="66">
        <v>1092540</v>
      </c>
    </row>
    <row r="44" spans="2:17" ht="12.9" customHeight="1" x14ac:dyDescent="0.2">
      <c r="B44" s="30" t="s">
        <v>13</v>
      </c>
      <c r="C44" s="30" t="s">
        <v>27</v>
      </c>
      <c r="D44" s="66">
        <v>2997140</v>
      </c>
      <c r="E44" s="66">
        <v>27170</v>
      </c>
    </row>
    <row r="45" spans="2:17" ht="12.9" customHeight="1" x14ac:dyDescent="0.2">
      <c r="B45" s="30" t="s">
        <v>38</v>
      </c>
      <c r="C45" s="30" t="s">
        <v>39</v>
      </c>
      <c r="D45" s="66">
        <v>9543</v>
      </c>
      <c r="E45" s="66">
        <v>1952</v>
      </c>
    </row>
    <row r="46" spans="2:17" ht="12.9" customHeight="1" x14ac:dyDescent="0.2">
      <c r="B46" s="20" t="s">
        <v>40</v>
      </c>
      <c r="C46" s="20" t="s">
        <v>41</v>
      </c>
      <c r="D46" s="66">
        <v>5440</v>
      </c>
      <c r="E46" s="66">
        <v>2857</v>
      </c>
    </row>
    <row r="47" spans="2:17" ht="12.9" customHeight="1" x14ac:dyDescent="0.2">
      <c r="B47" s="30" t="s">
        <v>14</v>
      </c>
      <c r="C47" s="30" t="s">
        <v>28</v>
      </c>
      <c r="D47" s="66">
        <v>1537770</v>
      </c>
      <c r="E47" s="66">
        <v>801898</v>
      </c>
    </row>
    <row r="48" spans="2:17" ht="12.9" customHeight="1" x14ac:dyDescent="0.2">
      <c r="B48" s="30" t="s">
        <v>15</v>
      </c>
      <c r="C48" s="30" t="s">
        <v>29</v>
      </c>
      <c r="D48" s="66">
        <v>151005</v>
      </c>
      <c r="E48" s="66">
        <v>36203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19201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3246574</v>
      </c>
    </row>
    <row r="51" spans="2:5" ht="12.9" customHeight="1" x14ac:dyDescent="0.2">
      <c r="B51" s="17" t="s">
        <v>68</v>
      </c>
      <c r="C51" s="6"/>
      <c r="D51" s="18"/>
      <c r="E51" s="9">
        <f>+E50/1000000</f>
        <v>3.2465739999999998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103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104</v>
      </c>
      <c r="C77" s="42"/>
      <c r="D77" s="39"/>
      <c r="E77" s="39"/>
    </row>
    <row r="78" spans="2:5" ht="12.9" customHeight="1" x14ac:dyDescent="0.25">
      <c r="B78" s="41" t="s">
        <v>69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20.489484999999998</v>
      </c>
    </row>
    <row r="81" spans="2:5" ht="12.9" customHeight="1" x14ac:dyDescent="0.2">
      <c r="B81" s="11" t="s">
        <v>35</v>
      </c>
      <c r="C81" s="11"/>
      <c r="D81" s="11"/>
      <c r="E81" s="19">
        <f>+E51</f>
        <v>3.2465739999999998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A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graf. prikaz 2024</vt:lpstr>
      <vt:lpstr>siječanj 2024</vt:lpstr>
      <vt:lpstr>veljača 2024</vt:lpstr>
      <vt:lpstr>ožujak 2024</vt:lpstr>
      <vt:lpstr>travanj 2024</vt:lpstr>
      <vt:lpstr>svibanj 2024</vt:lpstr>
      <vt:lpstr>lipanj 2024</vt:lpstr>
      <vt:lpstr>srpanj 2024</vt:lpstr>
      <vt:lpstr>kolovoz 2024</vt:lpstr>
      <vt:lpstr>rujan 2024</vt:lpstr>
      <vt:lpstr>listopad 2024</vt:lpstr>
      <vt:lpstr>studeni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2024-12-30T14:27:15Z</dcterms:modified>
</cp:coreProperties>
</file>