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02D7C91-B704-4A2F-93D9-4B15A663D8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. prikaz 2025" sheetId="1" r:id="rId1"/>
    <sheet name="siječanj 2025" sheetId="37" r:id="rId2"/>
    <sheet name="2025" sheetId="2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27" l="1"/>
  <c r="G8" i="27"/>
  <c r="F33" i="27"/>
  <c r="E8" i="27"/>
  <c r="E33" i="27"/>
  <c r="G33" i="27"/>
  <c r="I33" i="27"/>
  <c r="L33" i="27"/>
  <c r="M33" i="27"/>
  <c r="N33" i="27"/>
  <c r="D33" i="27"/>
  <c r="D8" i="27"/>
  <c r="F8" i="27"/>
  <c r="I8" i="27"/>
  <c r="K8" i="27"/>
  <c r="L8" i="27"/>
  <c r="M8" i="27"/>
  <c r="N8" i="27"/>
  <c r="C16" i="27"/>
  <c r="C17" i="27"/>
  <c r="C18" i="27"/>
  <c r="O18" i="27" s="1"/>
  <c r="C19" i="27"/>
  <c r="C20" i="27"/>
  <c r="O20" i="27" s="1"/>
  <c r="C21" i="27"/>
  <c r="C22" i="27"/>
  <c r="C23" i="27"/>
  <c r="C24" i="27"/>
  <c r="O24" i="27" s="1"/>
  <c r="C25" i="27"/>
  <c r="C26" i="27"/>
  <c r="O26" i="27" s="1"/>
  <c r="C27" i="27"/>
  <c r="C28" i="27"/>
  <c r="C29" i="27"/>
  <c r="C30" i="27"/>
  <c r="C31" i="27"/>
  <c r="C32" i="27"/>
  <c r="O32" i="27" s="1"/>
  <c r="C15" i="27"/>
  <c r="O30" i="27"/>
  <c r="O16" i="27"/>
  <c r="E73" i="37"/>
  <c r="E50" i="37"/>
  <c r="C7" i="27" s="1"/>
  <c r="C8" i="27" s="1"/>
  <c r="E24" i="37"/>
  <c r="C6" i="27"/>
  <c r="E51" i="37"/>
  <c r="E81" i="37" s="1"/>
  <c r="E74" i="37"/>
  <c r="O28" i="27"/>
  <c r="O22" i="27"/>
  <c r="E25" i="37"/>
  <c r="E80" i="37" s="1"/>
  <c r="C52" i="27" l="1"/>
  <c r="C40" i="27"/>
  <c r="C51" i="27"/>
  <c r="C33" i="27"/>
  <c r="C41" i="27"/>
  <c r="C50" i="27"/>
  <c r="C53" i="27" s="1"/>
  <c r="O15" i="27"/>
  <c r="D53" i="27"/>
  <c r="E53" i="27"/>
  <c r="G53" i="27"/>
  <c r="K43" i="27"/>
  <c r="N53" i="27"/>
  <c r="L53" i="27"/>
  <c r="H33" i="27"/>
  <c r="M53" i="27"/>
  <c r="F53" i="27"/>
  <c r="I53" i="27"/>
  <c r="J33" i="27"/>
  <c r="O31" i="27"/>
  <c r="O29" i="27"/>
  <c r="O27" i="27"/>
  <c r="O23" i="27"/>
  <c r="O21" i="27"/>
  <c r="K33" i="27"/>
  <c r="K53" i="27"/>
  <c r="I43" i="27"/>
  <c r="O25" i="27"/>
  <c r="O19" i="27"/>
  <c r="O17" i="27"/>
  <c r="H8" i="27"/>
  <c r="G43" i="27" l="1"/>
  <c r="C42" i="27"/>
  <c r="C43" i="27" s="1"/>
  <c r="N43" i="27"/>
  <c r="F43" i="27"/>
  <c r="L43" i="27"/>
  <c r="E43" i="27"/>
  <c r="D43" i="27"/>
  <c r="O33" i="27"/>
  <c r="P26" i="27" s="1"/>
  <c r="P28" i="27"/>
  <c r="P21" i="27" l="1"/>
  <c r="P19" i="27"/>
  <c r="P25" i="27"/>
  <c r="P17" i="27"/>
  <c r="P23" i="27"/>
  <c r="P32" i="27"/>
  <c r="P16" i="27"/>
  <c r="P31" i="27"/>
  <c r="P22" i="27"/>
  <c r="P15" i="27"/>
  <c r="P30" i="27"/>
  <c r="P18" i="27"/>
  <c r="P20" i="27"/>
  <c r="P29" i="27"/>
  <c r="P27" i="27"/>
  <c r="P24" i="27"/>
  <c r="H53" i="27"/>
  <c r="H43" i="27"/>
  <c r="J8" i="27"/>
  <c r="J53" i="27" l="1"/>
  <c r="P33" i="27"/>
  <c r="J43" i="27" l="1"/>
</calcChain>
</file>

<file path=xl/sharedStrings.xml><?xml version="1.0" encoding="utf-8"?>
<sst xmlns="http://schemas.openxmlformats.org/spreadsheetml/2006/main" count="221" uniqueCount="78">
  <si>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</si>
  <si>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</si>
  <si>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</si>
  <si>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</si>
  <si>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</si>
  <si>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</si>
  <si>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</si>
  <si>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</si>
  <si>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</si>
  <si>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</si>
  <si>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</si>
  <si>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</si>
  <si>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</si>
  <si>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</si>
  <si>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</si>
  <si>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</si>
  <si>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</si>
  <si>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</si>
  <si>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</si>
  <si>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</si>
  <si>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</si>
  <si>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</si>
  <si>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</si>
  <si>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</si>
  <si>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</si>
  <si>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</si>
  <si>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</si>
  <si>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</si>
  <si>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</si>
  <si>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</si>
  <si>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</si>
  <si>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</si>
  <si>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</si>
  <si>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</si>
  <si>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</si>
  <si>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</si>
  <si>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</si>
  <si>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</si>
  <si>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</si>
  <si>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</si>
  <si>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</si>
  <si>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</si>
  <si>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</si>
  <si>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</si>
  <si>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</si>
  <si>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</si>
  <si>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</si>
  <si>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</si>
  <si>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</si>
  <si>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</si>
  <si>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</si>
  <si>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</si>
  <si>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</si>
  <si>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</si>
  <si>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</si>
  <si>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</si>
  <si>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</si>
  <si>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</si>
  <si>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</si>
  <si>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</si>
  <si>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</si>
  <si>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</si>
  <si>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</si>
  <si>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</si>
  <si>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</si>
  <si>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</si>
  <si>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</si>
  <si>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</si>
  <si>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</si>
  <si>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</si>
  <si>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</si>
  <si>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</si>
  <si>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</si>
  <si>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Otkupljena strana gotovina u siječnju 2025.</t>
  </si>
  <si>
    <t>Prodana strana gotovina u siječnju 2025.</t>
  </si>
  <si>
    <t>Otkupljeni čekovi koji glase na stranu valutu u siječnju 2025.</t>
  </si>
  <si>
    <t>Ukupan promet ovlaštenih mjenjača u siječnju 2025.</t>
  </si>
  <si>
    <t>Promet ovlaštenih mjenjača 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</si>
</sst>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8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2025.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2025.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2025.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'2025'!$B$42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626E-2"/>
                  <c:y val="-2.854431995325032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3.0650023697610777E-2"/>
                  <c:y val="6.11214482148562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8405316952990364E-2"/>
                  <c:y val="0.108096280087527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7.3092973533119845E-2"/>
                  <c:y val="0.1620938494857045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6.130004739522138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1.4906912852918814</c:v>
                </c:pt>
                <c:pt idx="1">
                  <c:v>1.9197586415429617</c:v>
                </c:pt>
                <c:pt idx="2">
                  <c:v>8.6436702823291842E-2</c:v>
                </c:pt>
                <c:pt idx="3">
                  <c:v>1.6607771674242375E-3</c:v>
                </c:pt>
                <c:pt idx="4">
                  <c:v>4.22231174900082</c:v>
                </c:pt>
                <c:pt idx="5">
                  <c:v>9.7592665350759944E-2</c:v>
                </c:pt>
                <c:pt idx="6">
                  <c:v>6.1794994957516669E-3</c:v>
                </c:pt>
                <c:pt idx="7">
                  <c:v>4.7651980916907444E-3</c:v>
                </c:pt>
                <c:pt idx="8">
                  <c:v>9.6360286533943382E-3</c:v>
                </c:pt>
                <c:pt idx="9">
                  <c:v>17.571192616994562</c:v>
                </c:pt>
                <c:pt idx="10">
                  <c:v>3.7100470856735082</c:v>
                </c:pt>
                <c:pt idx="11">
                  <c:v>61.848069405227577</c:v>
                </c:pt>
                <c:pt idx="12">
                  <c:v>0.16147683582630853</c:v>
                </c:pt>
                <c:pt idx="13">
                  <c:v>4.7534611505782058E-3</c:v>
                </c:pt>
                <c:pt idx="14">
                  <c:v>3.1102893948227765E-4</c:v>
                </c:pt>
                <c:pt idx="15">
                  <c:v>8.6165110005947696</c:v>
                </c:pt>
                <c:pt idx="16">
                  <c:v>0.15866583842985549</c:v>
                </c:pt>
                <c:pt idx="17">
                  <c:v>8.9940179745384666E-2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siječnju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73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54</v>
      </c>
      <c r="C4" s="67"/>
      <c r="D4" s="67" t="s">
        <v>55</v>
      </c>
      <c r="E4" s="67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39">
        <v>416845</v>
      </c>
      <c r="E6" s="39">
        <v>240334</v>
      </c>
    </row>
    <row r="7" spans="2:5" ht="12.95" customHeight="1" x14ac:dyDescent="0.2">
      <c r="B7" s="30" t="s">
        <v>3</v>
      </c>
      <c r="C7" s="30" t="s">
        <v>17</v>
      </c>
      <c r="D7" s="39">
        <v>469090</v>
      </c>
      <c r="E7" s="39">
        <v>304885</v>
      </c>
    </row>
    <row r="8" spans="2:5" ht="12.95" customHeight="1" x14ac:dyDescent="0.2">
      <c r="B8" s="30" t="s">
        <v>4</v>
      </c>
      <c r="C8" s="30" t="s">
        <v>18</v>
      </c>
      <c r="D8" s="39">
        <v>263050</v>
      </c>
      <c r="E8" s="39">
        <v>9787</v>
      </c>
    </row>
    <row r="9" spans="2:5" ht="12.95" customHeight="1" x14ac:dyDescent="0.2">
      <c r="B9" s="30" t="s">
        <v>5</v>
      </c>
      <c r="C9" s="30" t="s">
        <v>19</v>
      </c>
      <c r="D9" s="39">
        <v>1100</v>
      </c>
      <c r="E9" s="39">
        <v>103</v>
      </c>
    </row>
    <row r="10" spans="2:5" ht="12.95" customHeight="1" x14ac:dyDescent="0.2">
      <c r="B10" s="30" t="s">
        <v>6</v>
      </c>
      <c r="C10" s="30" t="s">
        <v>20</v>
      </c>
      <c r="D10" s="39">
        <v>160398922</v>
      </c>
      <c r="E10" s="39">
        <v>371273</v>
      </c>
    </row>
    <row r="11" spans="2:5" ht="12.95" customHeight="1" x14ac:dyDescent="0.2">
      <c r="B11" s="30" t="s">
        <v>7</v>
      </c>
      <c r="C11" s="30" t="s">
        <v>21</v>
      </c>
      <c r="D11" s="39">
        <v>1669100</v>
      </c>
      <c r="E11" s="39">
        <v>9712</v>
      </c>
    </row>
    <row r="12" spans="2:5" ht="12.95" customHeight="1" x14ac:dyDescent="0.2">
      <c r="B12" s="30" t="s">
        <v>8</v>
      </c>
      <c r="C12" s="30" t="s">
        <v>22</v>
      </c>
      <c r="D12" s="39">
        <v>17600</v>
      </c>
      <c r="E12" s="39">
        <v>1040</v>
      </c>
    </row>
    <row r="13" spans="2:5" ht="12.95" customHeight="1" x14ac:dyDescent="0.2">
      <c r="B13" s="30" t="s">
        <v>36</v>
      </c>
      <c r="C13" s="30" t="s">
        <v>37</v>
      </c>
      <c r="D13" s="39">
        <v>82350</v>
      </c>
      <c r="E13" s="39">
        <v>546</v>
      </c>
    </row>
    <row r="14" spans="2:5" ht="12.95" customHeight="1" x14ac:dyDescent="0.2">
      <c r="B14" s="30" t="s">
        <v>9</v>
      </c>
      <c r="C14" s="30" t="s">
        <v>23</v>
      </c>
      <c r="D14" s="39">
        <v>17130</v>
      </c>
      <c r="E14" s="39">
        <v>1053</v>
      </c>
    </row>
    <row r="15" spans="2:5" ht="12.95" customHeight="1" x14ac:dyDescent="0.2">
      <c r="B15" s="30" t="s">
        <v>10</v>
      </c>
      <c r="C15" s="30" t="s">
        <v>24</v>
      </c>
      <c r="D15" s="39">
        <v>2478000</v>
      </c>
      <c r="E15" s="39">
        <v>2562628</v>
      </c>
    </row>
    <row r="16" spans="2:5" ht="12.95" customHeight="1" x14ac:dyDescent="0.2">
      <c r="B16" s="30" t="s">
        <v>11</v>
      </c>
      <c r="C16" s="30" t="s">
        <v>25</v>
      </c>
      <c r="D16" s="39">
        <v>334565</v>
      </c>
      <c r="E16" s="39">
        <v>385271</v>
      </c>
    </row>
    <row r="17" spans="2:17" ht="12.95" customHeight="1" x14ac:dyDescent="0.2">
      <c r="B17" s="30" t="s">
        <v>12</v>
      </c>
      <c r="C17" s="30" t="s">
        <v>26</v>
      </c>
      <c r="D17" s="39">
        <v>10110409</v>
      </c>
      <c r="E17" s="39">
        <v>9552161</v>
      </c>
    </row>
    <row r="18" spans="2:17" ht="12.95" customHeight="1" x14ac:dyDescent="0.2">
      <c r="B18" s="30" t="s">
        <v>13</v>
      </c>
      <c r="C18" s="30" t="s">
        <v>27</v>
      </c>
      <c r="D18" s="39">
        <v>2122652</v>
      </c>
      <c r="E18" s="39">
        <v>15119</v>
      </c>
    </row>
    <row r="19" spans="2:17" ht="12.95" customHeight="1" x14ac:dyDescent="0.2">
      <c r="B19" s="30" t="s">
        <v>38</v>
      </c>
      <c r="C19" s="30" t="s">
        <v>39</v>
      </c>
      <c r="D19" s="39">
        <v>2600</v>
      </c>
      <c r="E19" s="39">
        <v>403</v>
      </c>
    </row>
    <row r="20" spans="2:17" ht="12.95" customHeight="1" x14ac:dyDescent="0.2">
      <c r="B20" s="30" t="s">
        <v>40</v>
      </c>
      <c r="C20" s="30" t="s">
        <v>41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1587555</v>
      </c>
      <c r="E21" s="39">
        <v>794824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64130</v>
      </c>
      <c r="E22" s="39">
        <v>13361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7458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74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54</v>
      </c>
      <c r="C30" s="67"/>
      <c r="D30" s="67" t="s">
        <v>57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22610</v>
      </c>
      <c r="E32" s="39">
        <v>13683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32555</v>
      </c>
      <c r="E33" s="39">
        <v>22246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115750</v>
      </c>
      <c r="E34" s="39">
        <v>4942</v>
      </c>
    </row>
    <row r="35" spans="2:17" ht="12.95" customHeight="1" x14ac:dyDescent="0.2">
      <c r="B35" s="30" t="s">
        <v>5</v>
      </c>
      <c r="C35" s="30" t="s">
        <v>19</v>
      </c>
      <c r="D35" s="39">
        <v>1300</v>
      </c>
      <c r="E35" s="39">
        <v>180</v>
      </c>
    </row>
    <row r="36" spans="2:17" ht="12.95" customHeight="1" x14ac:dyDescent="0.2">
      <c r="B36" s="30" t="s">
        <v>6</v>
      </c>
      <c r="C36" s="30" t="s">
        <v>20</v>
      </c>
      <c r="D36" s="39">
        <v>146606272</v>
      </c>
      <c r="E36" s="39">
        <v>348218</v>
      </c>
    </row>
    <row r="37" spans="2:17" ht="12.95" customHeight="1" x14ac:dyDescent="0.2">
      <c r="B37" s="30" t="s">
        <v>7</v>
      </c>
      <c r="C37" s="30" t="s">
        <v>21</v>
      </c>
      <c r="D37" s="39">
        <v>1067100</v>
      </c>
      <c r="E37" s="39">
        <v>6918</v>
      </c>
    </row>
    <row r="38" spans="2:17" ht="12.95" customHeight="1" x14ac:dyDescent="0.2">
      <c r="B38" s="30" t="s">
        <v>8</v>
      </c>
      <c r="C38" s="30" t="s">
        <v>22</v>
      </c>
      <c r="D38" s="39">
        <v>150</v>
      </c>
      <c r="E38" s="39">
        <v>13</v>
      </c>
    </row>
    <row r="39" spans="2:17" ht="12.95" customHeight="1" x14ac:dyDescent="0.2">
      <c r="B39" s="30" t="s">
        <v>36</v>
      </c>
      <c r="C39" s="30" t="s">
        <v>37</v>
      </c>
      <c r="D39" s="39">
        <v>20260</v>
      </c>
      <c r="E39" s="39">
        <v>266</v>
      </c>
    </row>
    <row r="40" spans="2:17" ht="12.95" customHeight="1" x14ac:dyDescent="0.2">
      <c r="B40" s="30" t="s">
        <v>9</v>
      </c>
      <c r="C40" s="30" t="s">
        <v>23</v>
      </c>
      <c r="D40" s="39">
        <v>6610</v>
      </c>
      <c r="E40" s="39">
        <v>589</v>
      </c>
    </row>
    <row r="41" spans="2:17" ht="12.95" customHeight="1" x14ac:dyDescent="0.2">
      <c r="B41" s="30" t="s">
        <v>10</v>
      </c>
      <c r="C41" s="30" t="s">
        <v>24</v>
      </c>
      <c r="D41" s="39">
        <v>400350</v>
      </c>
      <c r="E41" s="39">
        <v>431541</v>
      </c>
    </row>
    <row r="42" spans="2:17" ht="12.95" customHeight="1" x14ac:dyDescent="0.2">
      <c r="B42" s="30" t="s">
        <v>11</v>
      </c>
      <c r="C42" s="30" t="s">
        <v>25</v>
      </c>
      <c r="D42" s="39">
        <v>202560</v>
      </c>
      <c r="E42" s="39">
        <v>246929</v>
      </c>
    </row>
    <row r="43" spans="2:17" ht="12.95" customHeight="1" x14ac:dyDescent="0.2">
      <c r="B43" s="30" t="s">
        <v>12</v>
      </c>
      <c r="C43" s="30" t="s">
        <v>26</v>
      </c>
      <c r="D43" s="39">
        <v>1007520</v>
      </c>
      <c r="E43" s="39">
        <v>986883</v>
      </c>
    </row>
    <row r="44" spans="2:17" ht="12.95" customHeight="1" x14ac:dyDescent="0.2">
      <c r="B44" s="30" t="s">
        <v>13</v>
      </c>
      <c r="C44" s="30" t="s">
        <v>27</v>
      </c>
      <c r="D44" s="39">
        <v>1371032</v>
      </c>
      <c r="E44" s="39">
        <v>12397</v>
      </c>
    </row>
    <row r="45" spans="2:17" ht="12.95" customHeight="1" x14ac:dyDescent="0.2">
      <c r="B45" s="30" t="s">
        <v>38</v>
      </c>
      <c r="C45" s="30" t="s">
        <v>39</v>
      </c>
      <c r="D45" s="39">
        <v>2005</v>
      </c>
      <c r="E45" s="39">
        <v>407</v>
      </c>
    </row>
    <row r="46" spans="2:17" ht="12.95" customHeight="1" x14ac:dyDescent="0.2">
      <c r="B46" s="20" t="s">
        <v>40</v>
      </c>
      <c r="C46" s="20" t="s">
        <v>41</v>
      </c>
      <c r="D46" s="39">
        <v>100</v>
      </c>
      <c r="E46" s="39">
        <v>53</v>
      </c>
    </row>
    <row r="47" spans="2:17" ht="12.95" customHeight="1" x14ac:dyDescent="0.2">
      <c r="B47" s="30" t="s">
        <v>14</v>
      </c>
      <c r="C47" s="30" t="s">
        <v>28</v>
      </c>
      <c r="D47" s="39">
        <v>1291835</v>
      </c>
      <c r="E47" s="39">
        <v>673448</v>
      </c>
    </row>
    <row r="48" spans="2:17" ht="12.95" customHeight="1" x14ac:dyDescent="0.2">
      <c r="B48" s="30" t="s">
        <v>15</v>
      </c>
      <c r="C48" s="30" t="s">
        <v>29</v>
      </c>
      <c r="D48" s="39">
        <v>54580</v>
      </c>
      <c r="E48" s="39">
        <v>13676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7868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54</v>
      </c>
      <c r="C56" s="67"/>
      <c r="D56" s="67" t="s">
        <v>55</v>
      </c>
      <c r="E56" s="67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76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34</v>
      </c>
      <c r="E80" s="14">
        <f>+E25+E74</f>
        <v>14.269958000000001</v>
      </c>
    </row>
    <row r="81" spans="2:5" ht="12.95" customHeight="1" x14ac:dyDescent="0.2">
      <c r="B81" s="11" t="s">
        <v>35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0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42</v>
      </c>
      <c r="D5" s="24" t="s">
        <v>43</v>
      </c>
      <c r="E5" s="24" t="s">
        <v>44</v>
      </c>
      <c r="F5" s="24" t="s">
        <v>45</v>
      </c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4" t="s">
        <v>51</v>
      </c>
      <c r="M5" s="24" t="s">
        <v>52</v>
      </c>
      <c r="N5" s="24" t="s">
        <v>63</v>
      </c>
    </row>
    <row r="6" spans="2:17" ht="12.95" customHeight="1" x14ac:dyDescent="0.2">
      <c r="B6" s="43" t="s">
        <v>34</v>
      </c>
      <c r="C6" s="48">
        <f>+'siječanj 2025'!$E$24+'siječanj 2025'!$E$73</f>
        <v>14269958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2:17" ht="12.95" customHeight="1" x14ac:dyDescent="0.2">
      <c r="B7" s="43" t="s">
        <v>35</v>
      </c>
      <c r="C7" s="48">
        <f>+'siječanj 2025'!$E$50</f>
        <v>2770257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2:17" ht="12.95" customHeight="1" x14ac:dyDescent="0.2">
      <c r="B8" s="46" t="s">
        <v>31</v>
      </c>
      <c r="C8" s="7">
        <f t="shared" ref="C8:N8" si="0">SUM(C6:C7)</f>
        <v>17040215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54</v>
      </c>
      <c r="C14" s="24" t="s">
        <v>42</v>
      </c>
      <c r="D14" s="24" t="s">
        <v>43</v>
      </c>
      <c r="E14" s="24" t="s">
        <v>44</v>
      </c>
      <c r="F14" s="24" t="s">
        <v>45</v>
      </c>
      <c r="G14" s="24" t="s">
        <v>46</v>
      </c>
      <c r="H14" s="24" t="s">
        <v>47</v>
      </c>
      <c r="I14" s="24" t="s">
        <v>48</v>
      </c>
      <c r="J14" s="24" t="s">
        <v>49</v>
      </c>
      <c r="K14" s="24" t="s">
        <v>50</v>
      </c>
      <c r="L14" s="24" t="s">
        <v>51</v>
      </c>
      <c r="M14" s="24" t="s">
        <v>52</v>
      </c>
      <c r="N14" s="24" t="s">
        <v>63</v>
      </c>
      <c r="O14" s="23" t="s">
        <v>30</v>
      </c>
      <c r="P14" s="5" t="s">
        <v>53</v>
      </c>
    </row>
    <row r="15" spans="2:17" ht="12.95" customHeight="1" x14ac:dyDescent="0.2">
      <c r="B15" s="4" t="s">
        <v>16</v>
      </c>
      <c r="C15" s="48">
        <f>+'siječanj 2025'!$E6+'siječanj 2025'!$E32</f>
        <v>254017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3">
        <f>SUM(C15:N15)</f>
        <v>254017</v>
      </c>
      <c r="P15" s="58">
        <f>+(O15/O33)*100</f>
        <v>1.4906912852918814</v>
      </c>
      <c r="Q15" s="30"/>
    </row>
    <row r="16" spans="2:17" ht="12.95" customHeight="1" x14ac:dyDescent="0.2">
      <c r="B16" s="4" t="s">
        <v>17</v>
      </c>
      <c r="C16" s="58">
        <f>+'siječanj 2025'!$E7+'siječanj 2025'!$E33</f>
        <v>327131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3">
        <f t="shared" ref="O16:O32" si="1">SUM(C16:N16)</f>
        <v>327131</v>
      </c>
      <c r="P16" s="58">
        <f>+(O16/O33)*100</f>
        <v>1.9197586415429617</v>
      </c>
      <c r="Q16" s="30"/>
    </row>
    <row r="17" spans="1:17" ht="12.95" customHeight="1" x14ac:dyDescent="0.2">
      <c r="B17" s="4" t="s">
        <v>18</v>
      </c>
      <c r="C17" s="58">
        <f>+'siječanj 2025'!$E8+'siječanj 2025'!$E34</f>
        <v>14729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3">
        <f t="shared" si="1"/>
        <v>14729</v>
      </c>
      <c r="P17" s="58">
        <f>+(O17/O33)*100</f>
        <v>8.6436702823291842E-2</v>
      </c>
      <c r="Q17" s="30"/>
    </row>
    <row r="18" spans="1:17" ht="12.95" customHeight="1" x14ac:dyDescent="0.2">
      <c r="B18" s="4" t="s">
        <v>19</v>
      </c>
      <c r="C18" s="58">
        <f>+'siječanj 2025'!$E9+'siječanj 2025'!$E35</f>
        <v>283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3">
        <f t="shared" si="1"/>
        <v>283</v>
      </c>
      <c r="P18" s="58">
        <f>+(O18/O33)*100</f>
        <v>1.6607771674242375E-3</v>
      </c>
      <c r="Q18" s="30"/>
    </row>
    <row r="19" spans="1:17" ht="12.95" customHeight="1" x14ac:dyDescent="0.2">
      <c r="B19" s="4" t="s">
        <v>20</v>
      </c>
      <c r="C19" s="58">
        <f>+'siječanj 2025'!$E10+'siječanj 2025'!$E36</f>
        <v>719491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3">
        <f t="shared" si="1"/>
        <v>719491</v>
      </c>
      <c r="P19" s="58">
        <f>+(O19/O33)*100</f>
        <v>4.22231174900082</v>
      </c>
      <c r="Q19" s="30"/>
    </row>
    <row r="20" spans="1:17" ht="12.95" customHeight="1" x14ac:dyDescent="0.2">
      <c r="B20" s="4" t="s">
        <v>21</v>
      </c>
      <c r="C20" s="58">
        <f>+'siječanj 2025'!$E11+'siječanj 2025'!$E37</f>
        <v>16630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3">
        <f t="shared" si="1"/>
        <v>16630</v>
      </c>
      <c r="P20" s="58">
        <f>+(O20/O33)*100</f>
        <v>9.7592665350759944E-2</v>
      </c>
      <c r="Q20" s="30"/>
    </row>
    <row r="21" spans="1:17" ht="12.95" customHeight="1" x14ac:dyDescent="0.2">
      <c r="B21" s="4" t="s">
        <v>22</v>
      </c>
      <c r="C21" s="58">
        <f>+'siječanj 2025'!$E12+'siječanj 2025'!$E38</f>
        <v>1053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3">
        <f t="shared" si="1"/>
        <v>1053</v>
      </c>
      <c r="P21" s="58">
        <f>+(O21/O33)*100</f>
        <v>6.1794994957516669E-3</v>
      </c>
      <c r="Q21" s="30"/>
    </row>
    <row r="22" spans="1:17" ht="12.95" customHeight="1" x14ac:dyDescent="0.2">
      <c r="B22" s="20" t="s">
        <v>37</v>
      </c>
      <c r="C22" s="58">
        <f>+'siječanj 2025'!$E13+'siječanj 2025'!$E39</f>
        <v>812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3">
        <f t="shared" si="1"/>
        <v>812</v>
      </c>
      <c r="P22" s="58">
        <f>+(O22/O33)*100</f>
        <v>4.7651980916907444E-3</v>
      </c>
      <c r="Q22" s="20"/>
    </row>
    <row r="23" spans="1:17" ht="12.95" customHeight="1" x14ac:dyDescent="0.2">
      <c r="B23" s="4" t="s">
        <v>23</v>
      </c>
      <c r="C23" s="58">
        <f>+'siječanj 2025'!$E14+'siječanj 2025'!$E40</f>
        <v>1642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3">
        <f t="shared" si="1"/>
        <v>1642</v>
      </c>
      <c r="P23" s="58">
        <f>+(O23/O33)*100</f>
        <v>9.6360286533943382E-3</v>
      </c>
      <c r="Q23" s="30"/>
    </row>
    <row r="24" spans="1:17" ht="12.95" customHeight="1" x14ac:dyDescent="0.2">
      <c r="B24" s="4" t="s">
        <v>24</v>
      </c>
      <c r="C24" s="58">
        <f>+'siječanj 2025'!$E15+'siječanj 2025'!$E41</f>
        <v>2994169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3">
        <f t="shared" si="1"/>
        <v>2994169</v>
      </c>
      <c r="P24" s="58">
        <f>+(O24/O33)*100</f>
        <v>17.571192616994562</v>
      </c>
      <c r="Q24" s="30"/>
    </row>
    <row r="25" spans="1:17" ht="12.95" customHeight="1" x14ac:dyDescent="0.2">
      <c r="B25" s="4" t="s">
        <v>25</v>
      </c>
      <c r="C25" s="58">
        <f>+'siječanj 2025'!$E16+'siječanj 2025'!$E42</f>
        <v>632200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3">
        <f t="shared" si="1"/>
        <v>632200</v>
      </c>
      <c r="P25" s="58">
        <f>+(O25/O33)*100</f>
        <v>3.7100470856735082</v>
      </c>
      <c r="Q25" s="30"/>
    </row>
    <row r="26" spans="1:17" ht="12.95" customHeight="1" x14ac:dyDescent="0.2">
      <c r="B26" s="4" t="s">
        <v>26</v>
      </c>
      <c r="C26" s="58">
        <f>+'siječanj 2025'!$E17+'siječanj 2025'!$E43</f>
        <v>10539044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3">
        <f t="shared" si="1"/>
        <v>10539044</v>
      </c>
      <c r="P26" s="58">
        <f>+(O26/O33)*100</f>
        <v>61.848069405227577</v>
      </c>
      <c r="Q26" s="30"/>
    </row>
    <row r="27" spans="1:17" ht="12.95" customHeight="1" x14ac:dyDescent="0.2">
      <c r="B27" s="4" t="s">
        <v>27</v>
      </c>
      <c r="C27" s="58">
        <f>+'siječanj 2025'!$E18+'siječanj 2025'!$E44</f>
        <v>27516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3">
        <f t="shared" si="1"/>
        <v>27516</v>
      </c>
      <c r="P27" s="58">
        <f>+(O27/O33)*100</f>
        <v>0.16147683582630853</v>
      </c>
      <c r="Q27" s="30"/>
    </row>
    <row r="28" spans="1:17" ht="12.95" customHeight="1" x14ac:dyDescent="0.2">
      <c r="B28" s="20" t="s">
        <v>39</v>
      </c>
      <c r="C28" s="58">
        <f>+'siječanj 2025'!$E19+'siječanj 2025'!$E45</f>
        <v>810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3">
        <f t="shared" si="1"/>
        <v>810</v>
      </c>
      <c r="P28" s="58">
        <f>+(O28/O33)*100</f>
        <v>4.7534611505782058E-3</v>
      </c>
      <c r="Q28" s="20"/>
    </row>
    <row r="29" spans="1:17" ht="12.95" customHeight="1" x14ac:dyDescent="0.2">
      <c r="A29" s="12"/>
      <c r="B29" s="20" t="s">
        <v>41</v>
      </c>
      <c r="C29" s="58">
        <f>+'siječanj 2025'!$E20+'siječanj 2025'!$E46</f>
        <v>53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3">
        <f t="shared" si="1"/>
        <v>53</v>
      </c>
      <c r="P29" s="58">
        <f>+(O29/O33)*100</f>
        <v>3.1102893948227765E-4</v>
      </c>
      <c r="Q29" s="20"/>
    </row>
    <row r="30" spans="1:17" ht="12.95" customHeight="1" x14ac:dyDescent="0.2">
      <c r="B30" s="4" t="s">
        <v>28</v>
      </c>
      <c r="C30" s="58">
        <f>+'siječanj 2025'!$E21+'siječanj 2025'!$E47</f>
        <v>1468272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3">
        <f t="shared" si="1"/>
        <v>1468272</v>
      </c>
      <c r="P30" s="58">
        <f>+(O30/O33)*100</f>
        <v>8.6165110005947696</v>
      </c>
      <c r="Q30" s="30"/>
    </row>
    <row r="31" spans="1:17" ht="12.95" customHeight="1" x14ac:dyDescent="0.2">
      <c r="B31" s="4" t="s">
        <v>29</v>
      </c>
      <c r="C31" s="58">
        <f>+'siječanj 2025'!$E22+'siječanj 2025'!$E48</f>
        <v>27037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3">
        <f t="shared" si="1"/>
        <v>27037</v>
      </c>
      <c r="P31" s="58">
        <f>+(O31/O33)*100</f>
        <v>0.15866583842985549</v>
      </c>
      <c r="Q31" s="30"/>
    </row>
    <row r="32" spans="1:17" ht="12.95" customHeight="1" x14ac:dyDescent="0.2">
      <c r="B32" s="4" t="s">
        <v>65</v>
      </c>
      <c r="C32" s="58">
        <f>+'siječanj 2025'!$E23+'siječanj 2025'!$E49</f>
        <v>15326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3">
        <f t="shared" si="1"/>
        <v>15326</v>
      </c>
      <c r="P32" s="58">
        <f>+(O32/O33)*100</f>
        <v>8.9940179745384666E-2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17040215</v>
      </c>
      <c r="D33" s="7">
        <f t="shared" si="2"/>
        <v>0</v>
      </c>
      <c r="E33" s="7">
        <f t="shared" si="2"/>
        <v>0</v>
      </c>
      <c r="F33" s="7">
        <f t="shared" si="2"/>
        <v>0</v>
      </c>
      <c r="G33" s="7">
        <f t="shared" si="2"/>
        <v>0</v>
      </c>
      <c r="H33" s="7">
        <f t="shared" si="2"/>
        <v>0</v>
      </c>
      <c r="I33" s="7">
        <f t="shared" si="2"/>
        <v>0</v>
      </c>
      <c r="J33" s="7">
        <f t="shared" si="2"/>
        <v>0</v>
      </c>
      <c r="K33" s="7">
        <f t="shared" si="2"/>
        <v>0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ref="O33:P33" si="3">SUM(O15:O32)</f>
        <v>17040215</v>
      </c>
      <c r="P33" s="7">
        <f t="shared" si="3"/>
        <v>100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72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54</v>
      </c>
      <c r="C39" s="24" t="s">
        <v>42</v>
      </c>
      <c r="D39" s="24" t="s">
        <v>43</v>
      </c>
      <c r="E39" s="24" t="s">
        <v>44</v>
      </c>
      <c r="F39" s="24" t="s">
        <v>45</v>
      </c>
      <c r="G39" s="24" t="s">
        <v>46</v>
      </c>
      <c r="H39" s="24" t="s">
        <v>47</v>
      </c>
      <c r="I39" s="24" t="s">
        <v>48</v>
      </c>
      <c r="J39" s="24" t="s">
        <v>49</v>
      </c>
      <c r="K39" s="24" t="s">
        <v>50</v>
      </c>
      <c r="L39" s="24" t="s">
        <v>51</v>
      </c>
      <c r="M39" s="24" t="s">
        <v>52</v>
      </c>
      <c r="N39" s="24" t="s">
        <v>63</v>
      </c>
    </row>
    <row r="40" spans="2:16" ht="12.95" customHeight="1" x14ac:dyDescent="0.2">
      <c r="B40" s="54" t="s">
        <v>26</v>
      </c>
      <c r="C40" s="59">
        <f t="shared" ref="C40:E40" si="4">+(C26/C8)*100</f>
        <v>61.848069405227577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2:16" ht="12.95" customHeight="1" x14ac:dyDescent="0.2">
      <c r="B41" s="54" t="s">
        <v>24</v>
      </c>
      <c r="C41" s="59">
        <f t="shared" ref="C41:E41" si="5">+(C24/C8)*100</f>
        <v>17.571192616994562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</row>
    <row r="42" spans="2:16" ht="12.95" customHeight="1" x14ac:dyDescent="0.2">
      <c r="B42" s="25" t="s">
        <v>32</v>
      </c>
      <c r="C42" s="60">
        <f t="shared" ref="C42:E42" si="6">100-C40-C41</f>
        <v>20.580737977777861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2:16" ht="12.95" customHeight="1" x14ac:dyDescent="0.2">
      <c r="B43" s="26" t="s">
        <v>30</v>
      </c>
      <c r="C43" s="61">
        <f t="shared" ref="C43:N43" si="7">SUM(C40:C42)</f>
        <v>100</v>
      </c>
      <c r="D43" s="61">
        <f t="shared" si="7"/>
        <v>0</v>
      </c>
      <c r="E43" s="61">
        <f t="shared" si="7"/>
        <v>0</v>
      </c>
      <c r="F43" s="61">
        <f t="shared" si="7"/>
        <v>0</v>
      </c>
      <c r="G43" s="61">
        <f t="shared" si="7"/>
        <v>0</v>
      </c>
      <c r="H43" s="61">
        <f t="shared" si="7"/>
        <v>0</v>
      </c>
      <c r="I43" s="61">
        <f t="shared" si="7"/>
        <v>0</v>
      </c>
      <c r="J43" s="61">
        <f t="shared" si="7"/>
        <v>0</v>
      </c>
      <c r="K43" s="61">
        <f t="shared" si="7"/>
        <v>0</v>
      </c>
      <c r="L43" s="61">
        <f t="shared" si="7"/>
        <v>0</v>
      </c>
      <c r="M43" s="61">
        <f t="shared" si="7"/>
        <v>0</v>
      </c>
      <c r="N43" s="61">
        <f t="shared" si="7"/>
        <v>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33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72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42</v>
      </c>
      <c r="D49" s="24" t="s">
        <v>43</v>
      </c>
      <c r="E49" s="24" t="s">
        <v>44</v>
      </c>
      <c r="F49" s="24" t="s">
        <v>45</v>
      </c>
      <c r="G49" s="24" t="s">
        <v>46</v>
      </c>
      <c r="H49" s="24" t="s">
        <v>47</v>
      </c>
      <c r="I49" s="24" t="s">
        <v>48</v>
      </c>
      <c r="J49" s="24" t="s">
        <v>49</v>
      </c>
      <c r="K49" s="24" t="s">
        <v>50</v>
      </c>
      <c r="L49" s="24" t="s">
        <v>51</v>
      </c>
      <c r="M49" s="24" t="s">
        <v>52</v>
      </c>
      <c r="N49" s="24" t="s">
        <v>63</v>
      </c>
    </row>
    <row r="50" spans="2:14" ht="12.95" customHeight="1" x14ac:dyDescent="0.2">
      <c r="B50" s="2" t="s">
        <v>60</v>
      </c>
      <c r="C50" s="58">
        <f>+('siječanj 2025'!$E$24/'2025'!C8)*100</f>
        <v>83.742828362200825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2:14" ht="12.95" customHeight="1" x14ac:dyDescent="0.2">
      <c r="B51" s="2" t="s">
        <v>61</v>
      </c>
      <c r="C51" s="58">
        <f>+('siječanj 2025'!$E$50/'2025'!C8)*100</f>
        <v>16.257171637799171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</row>
    <row r="52" spans="2:14" ht="12.95" customHeight="1" x14ac:dyDescent="0.2">
      <c r="B52" s="57" t="s">
        <v>62</v>
      </c>
      <c r="C52" s="62">
        <f>+('siječanj 2025'!$E$73/'2025'!C8)*100</f>
        <v>0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2:14" ht="12.95" customHeight="1" x14ac:dyDescent="0.2">
      <c r="B53" s="26" t="s">
        <v>30</v>
      </c>
      <c r="C53" s="19">
        <f t="shared" ref="C53:N53" si="8">SUM(C50:C52)</f>
        <v>100</v>
      </c>
      <c r="D53" s="19">
        <f t="shared" si="8"/>
        <v>0</v>
      </c>
      <c r="E53" s="19">
        <f t="shared" si="8"/>
        <v>0</v>
      </c>
      <c r="F53" s="19">
        <f t="shared" si="8"/>
        <v>0</v>
      </c>
      <c r="G53" s="19">
        <f t="shared" si="8"/>
        <v>0</v>
      </c>
      <c r="H53" s="19">
        <f t="shared" si="8"/>
        <v>0</v>
      </c>
      <c r="I53" s="19">
        <f t="shared" si="8"/>
        <v>0</v>
      </c>
      <c r="J53" s="19">
        <f t="shared" si="8"/>
        <v>0</v>
      </c>
      <c r="K53" s="19">
        <f t="shared" si="8"/>
        <v>0</v>
      </c>
      <c r="L53" s="19">
        <f t="shared" si="8"/>
        <v>0</v>
      </c>
      <c r="M53" s="19">
        <f t="shared" si="8"/>
        <v>0</v>
      </c>
      <c r="N53" s="19">
        <f t="shared" si="8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graf. prikaz 2025</vt:lpstr>
      <vt:lpstr>siječanj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2025-02-25T11:02:02Z</dcterms:modified>
</cp:coreProperties>
</file>